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relich-my.sharepoint.com/personal/drelich_drelich_onmicrosoft_com/Documents/!_Rysunki/Teleszyński_Częstochowa_VLO_Mickiewicza/"/>
    </mc:Choice>
  </mc:AlternateContent>
  <xr:revisionPtr revIDLastSave="22" documentId="8_{093BA2A9-528A-4002-9081-43A6CD528E62}" xr6:coauthVersionLast="47" xr6:coauthVersionMax="47" xr10:uidLastSave="{68073FE2-39EA-460D-9E23-74894B72A9B7}"/>
  <bookViews>
    <workbookView xWindow="6795" yWindow="3195" windowWidth="27255" windowHeight="16755" activeTab="1" xr2:uid="{00000000-000D-0000-FFFF-FFFF00000000}"/>
  </bookViews>
  <sheets>
    <sheet name="RG" sheetId="19" r:id="rId1"/>
    <sheet name="RBK" sheetId="13" r:id="rId2"/>
    <sheet name="R1" sheetId="28" r:id="rId3"/>
    <sheet name="R3" sheetId="20" r:id="rId4"/>
    <sheet name="R4" sheetId="27" r:id="rId5"/>
    <sheet name="Rx" sheetId="26" r:id="rId6"/>
    <sheet name="RS1" sheetId="23" r:id="rId7"/>
    <sheet name="RH" sheetId="25" r:id="rId8"/>
    <sheet name="RW" sheetId="24" r:id="rId9"/>
    <sheet name="R21" sheetId="21" r:id="rId10"/>
    <sheet name="R22" sheetId="22" r:id="rId1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3" l="1"/>
  <c r="E9" i="13"/>
  <c r="G9" i="13" s="1"/>
  <c r="E8" i="13"/>
  <c r="G8" i="13" s="1"/>
  <c r="E7" i="13"/>
  <c r="G7" i="13" s="1"/>
  <c r="E5" i="13"/>
  <c r="G5" i="13" s="1"/>
  <c r="E6" i="13"/>
  <c r="G6" i="13" s="1"/>
  <c r="I15" i="28"/>
  <c r="E15" i="28"/>
  <c r="G15" i="28" s="1"/>
  <c r="I14" i="28"/>
  <c r="G14" i="28"/>
  <c r="L14" i="28" s="1"/>
  <c r="E14" i="28"/>
  <c r="I13" i="28"/>
  <c r="E13" i="28"/>
  <c r="G13" i="28" s="1"/>
  <c r="E12" i="28"/>
  <c r="G12" i="28" s="1"/>
  <c r="E11" i="28"/>
  <c r="G11" i="28" s="1"/>
  <c r="G10" i="28"/>
  <c r="E10" i="28"/>
  <c r="G9" i="28"/>
  <c r="E9" i="28"/>
  <c r="I8" i="28"/>
  <c r="E8" i="28"/>
  <c r="G8" i="28" s="1"/>
  <c r="L7" i="28"/>
  <c r="J7" i="28"/>
  <c r="I7" i="28"/>
  <c r="K7" i="28" s="1"/>
  <c r="G7" i="28"/>
  <c r="E7" i="28"/>
  <c r="E6" i="28"/>
  <c r="G6" i="28" s="1"/>
  <c r="I5" i="28"/>
  <c r="E5" i="28"/>
  <c r="G5" i="28" s="1"/>
  <c r="I14" i="19"/>
  <c r="E14" i="19"/>
  <c r="G14" i="19" s="1"/>
  <c r="K14" i="19" s="1"/>
  <c r="E12" i="19"/>
  <c r="G12" i="19" s="1"/>
  <c r="E9" i="19"/>
  <c r="G9" i="19" s="1"/>
  <c r="I16" i="19"/>
  <c r="E16" i="19"/>
  <c r="G16" i="19" s="1"/>
  <c r="L16" i="19" s="1"/>
  <c r="E6" i="19"/>
  <c r="G6" i="19" s="1"/>
  <c r="L9" i="13" l="1"/>
  <c r="K9" i="13"/>
  <c r="J9" i="13"/>
  <c r="K5" i="28"/>
  <c r="J5" i="28"/>
  <c r="G16" i="28"/>
  <c r="L5" i="28"/>
  <c r="L13" i="28"/>
  <c r="K13" i="28"/>
  <c r="J13" i="28"/>
  <c r="K8" i="28"/>
  <c r="J8" i="28"/>
  <c r="L8" i="28"/>
  <c r="L15" i="28"/>
  <c r="K15" i="28"/>
  <c r="J15" i="28"/>
  <c r="E16" i="28"/>
  <c r="J14" i="28"/>
  <c r="K14" i="28"/>
  <c r="L14" i="19"/>
  <c r="J14" i="19"/>
  <c r="K16" i="19"/>
  <c r="J16" i="19"/>
  <c r="E12" i="20"/>
  <c r="G12" i="20" s="1"/>
  <c r="I8" i="27"/>
  <c r="E8" i="27"/>
  <c r="G8" i="27" s="1"/>
  <c r="I7" i="27"/>
  <c r="E7" i="27"/>
  <c r="G7" i="27" s="1"/>
  <c r="E6" i="27"/>
  <c r="G6" i="27" s="1"/>
  <c r="E5" i="27"/>
  <c r="G5" i="27" s="1"/>
  <c r="E13" i="19"/>
  <c r="G13" i="19" s="1"/>
  <c r="E10" i="19"/>
  <c r="G10" i="19" s="1"/>
  <c r="E8" i="19"/>
  <c r="G8" i="19" s="1"/>
  <c r="E5" i="20"/>
  <c r="G5" i="20" s="1"/>
  <c r="E10" i="13"/>
  <c r="G10" i="13" s="1"/>
  <c r="E10" i="20"/>
  <c r="G10" i="20" s="1"/>
  <c r="E11" i="20"/>
  <c r="G11" i="20" s="1"/>
  <c r="E7" i="20"/>
  <c r="G7" i="20" s="1"/>
  <c r="F16" i="28" l="1"/>
  <c r="K16" i="28"/>
  <c r="I16" i="28" s="1"/>
  <c r="H16" i="28" s="1"/>
  <c r="L16" i="28" s="1"/>
  <c r="L7" i="27"/>
  <c r="K7" i="27"/>
  <c r="J7" i="27"/>
  <c r="G10" i="27"/>
  <c r="L8" i="27"/>
  <c r="J8" i="27"/>
  <c r="K8" i="27"/>
  <c r="E10" i="27"/>
  <c r="J16" i="28" l="1"/>
  <c r="F10" i="27"/>
  <c r="K10" i="27"/>
  <c r="I10" i="27" s="1"/>
  <c r="H10" i="27" s="1"/>
  <c r="L10" i="27" s="1"/>
  <c r="I14" i="26"/>
  <c r="I10" i="26"/>
  <c r="E10" i="26"/>
  <c r="G10" i="26" s="1"/>
  <c r="I9" i="26"/>
  <c r="E9" i="26"/>
  <c r="G9" i="26" s="1"/>
  <c r="E8" i="26"/>
  <c r="G8" i="26" s="1"/>
  <c r="I7" i="26"/>
  <c r="E7" i="26"/>
  <c r="G7" i="26" s="1"/>
  <c r="L7" i="26" s="1"/>
  <c r="I6" i="26"/>
  <c r="E6" i="26"/>
  <c r="G6" i="26" s="1"/>
  <c r="E5" i="26"/>
  <c r="G5" i="26" s="1"/>
  <c r="G6" i="25"/>
  <c r="E6" i="25"/>
  <c r="I13" i="25"/>
  <c r="I9" i="25"/>
  <c r="E9" i="25"/>
  <c r="G9" i="25" s="1"/>
  <c r="I8" i="25"/>
  <c r="E8" i="25"/>
  <c r="G8" i="25" s="1"/>
  <c r="L8" i="25" s="1"/>
  <c r="E7" i="25"/>
  <c r="G7" i="25" s="1"/>
  <c r="I5" i="25"/>
  <c r="E5" i="25"/>
  <c r="G5" i="25" s="1"/>
  <c r="E8" i="24"/>
  <c r="G8" i="24" s="1"/>
  <c r="E7" i="24"/>
  <c r="G7" i="24" s="1"/>
  <c r="I12" i="24"/>
  <c r="I8" i="24"/>
  <c r="I7" i="24"/>
  <c r="E6" i="24"/>
  <c r="G6" i="24" s="1"/>
  <c r="I5" i="24"/>
  <c r="E5" i="24"/>
  <c r="G5" i="24" s="1"/>
  <c r="E7" i="23"/>
  <c r="G7" i="23" s="1"/>
  <c r="E6" i="23"/>
  <c r="G6" i="23" s="1"/>
  <c r="E5" i="23"/>
  <c r="G5" i="23" s="1"/>
  <c r="I14" i="23"/>
  <c r="I10" i="23"/>
  <c r="E10" i="23"/>
  <c r="G10" i="23" s="1"/>
  <c r="I9" i="23"/>
  <c r="E9" i="23"/>
  <c r="G9" i="23" s="1"/>
  <c r="E8" i="23"/>
  <c r="G8" i="23" s="1"/>
  <c r="I5" i="23"/>
  <c r="I11" i="22"/>
  <c r="I7" i="22"/>
  <c r="E7" i="22"/>
  <c r="G7" i="22" s="1"/>
  <c r="I6" i="22"/>
  <c r="E6" i="22"/>
  <c r="G6" i="22" s="1"/>
  <c r="E5" i="22"/>
  <c r="G5" i="22" s="1"/>
  <c r="I11" i="21"/>
  <c r="I7" i="21"/>
  <c r="E7" i="21"/>
  <c r="G7" i="21" s="1"/>
  <c r="I6" i="21"/>
  <c r="E6" i="21"/>
  <c r="G6" i="21" s="1"/>
  <c r="E5" i="21"/>
  <c r="G5" i="21" s="1"/>
  <c r="E6" i="20"/>
  <c r="I13" i="20"/>
  <c r="E13" i="20"/>
  <c r="G13" i="20" s="1"/>
  <c r="I11" i="20"/>
  <c r="I9" i="20"/>
  <c r="E9" i="20"/>
  <c r="G9" i="20" s="1"/>
  <c r="I8" i="20"/>
  <c r="E8" i="20"/>
  <c r="G8" i="20" s="1"/>
  <c r="I7" i="20"/>
  <c r="I15" i="19"/>
  <c r="E15" i="19"/>
  <c r="G15" i="19" s="1"/>
  <c r="L15" i="19" s="1"/>
  <c r="I11" i="19"/>
  <c r="E11" i="19"/>
  <c r="G11" i="19" s="1"/>
  <c r="I10" i="19"/>
  <c r="I7" i="19"/>
  <c r="E7" i="19"/>
  <c r="G7" i="19" s="1"/>
  <c r="I5" i="19"/>
  <c r="E5" i="19"/>
  <c r="E15" i="20" l="1"/>
  <c r="J10" i="27"/>
  <c r="K11" i="19"/>
  <c r="K7" i="19"/>
  <c r="E17" i="19"/>
  <c r="E12" i="26"/>
  <c r="E14" i="26" s="1"/>
  <c r="L6" i="26"/>
  <c r="K6" i="26"/>
  <c r="J6" i="26"/>
  <c r="L9" i="26"/>
  <c r="K9" i="26"/>
  <c r="J9" i="26"/>
  <c r="K10" i="26"/>
  <c r="L10" i="26"/>
  <c r="J10" i="26"/>
  <c r="G12" i="26"/>
  <c r="J7" i="26"/>
  <c r="K7" i="26"/>
  <c r="J5" i="25"/>
  <c r="K5" i="25"/>
  <c r="G11" i="25"/>
  <c r="L5" i="25"/>
  <c r="K9" i="25"/>
  <c r="L9" i="25"/>
  <c r="J9" i="25"/>
  <c r="J8" i="25"/>
  <c r="K8" i="25"/>
  <c r="E11" i="25"/>
  <c r="E13" i="25" s="1"/>
  <c r="E10" i="24"/>
  <c r="E12" i="24" s="1"/>
  <c r="L5" i="24"/>
  <c r="K5" i="24"/>
  <c r="J5" i="24"/>
  <c r="G10" i="24"/>
  <c r="K8" i="24"/>
  <c r="L8" i="24"/>
  <c r="J8" i="24"/>
  <c r="J7" i="24"/>
  <c r="L7" i="24"/>
  <c r="K7" i="24"/>
  <c r="E12" i="23"/>
  <c r="E14" i="23" s="1"/>
  <c r="L10" i="23"/>
  <c r="K10" i="23"/>
  <c r="J10" i="23"/>
  <c r="L9" i="23"/>
  <c r="K9" i="23"/>
  <c r="J9" i="23"/>
  <c r="J11" i="20"/>
  <c r="L11" i="20"/>
  <c r="K11" i="20"/>
  <c r="J8" i="20"/>
  <c r="L8" i="20"/>
  <c r="K8" i="20"/>
  <c r="G9" i="22"/>
  <c r="G11" i="22" s="1"/>
  <c r="J6" i="22"/>
  <c r="L6" i="22"/>
  <c r="K6" i="22"/>
  <c r="L7" i="22"/>
  <c r="K7" i="22"/>
  <c r="J7" i="22"/>
  <c r="E9" i="22"/>
  <c r="E11" i="22" s="1"/>
  <c r="G9" i="21"/>
  <c r="L6" i="21"/>
  <c r="K6" i="21"/>
  <c r="J6" i="21"/>
  <c r="L7" i="21"/>
  <c r="K7" i="21"/>
  <c r="J7" i="21"/>
  <c r="E9" i="21"/>
  <c r="E11" i="21" s="1"/>
  <c r="G6" i="20"/>
  <c r="G15" i="20" s="1"/>
  <c r="K9" i="20"/>
  <c r="L9" i="20"/>
  <c r="J9" i="20"/>
  <c r="K13" i="20"/>
  <c r="L13" i="20"/>
  <c r="J13" i="20"/>
  <c r="K7" i="20"/>
  <c r="L7" i="20"/>
  <c r="J7" i="20"/>
  <c r="L10" i="19"/>
  <c r="K10" i="19"/>
  <c r="J10" i="19"/>
  <c r="J7" i="19"/>
  <c r="J15" i="19"/>
  <c r="L11" i="19"/>
  <c r="G5" i="19"/>
  <c r="J11" i="19"/>
  <c r="K15" i="19"/>
  <c r="L7" i="19"/>
  <c r="G14" i="26" l="1"/>
  <c r="F12" i="26"/>
  <c r="K12" i="26"/>
  <c r="I12" i="26" s="1"/>
  <c r="H12" i="26" s="1"/>
  <c r="J12" i="26" s="1"/>
  <c r="F11" i="25"/>
  <c r="G13" i="25"/>
  <c r="K11" i="25"/>
  <c r="I11" i="25" s="1"/>
  <c r="H11" i="25" s="1"/>
  <c r="L11" i="25" s="1"/>
  <c r="F10" i="24"/>
  <c r="G12" i="24"/>
  <c r="K10" i="24"/>
  <c r="I10" i="24" s="1"/>
  <c r="H10" i="24" s="1"/>
  <c r="L10" i="24" s="1"/>
  <c r="L5" i="23"/>
  <c r="J5" i="23"/>
  <c r="K5" i="23"/>
  <c r="K12" i="23" s="1"/>
  <c r="G12" i="23"/>
  <c r="L11" i="22"/>
  <c r="K11" i="22"/>
  <c r="J11" i="22"/>
  <c r="K9" i="22"/>
  <c r="I9" i="22" s="1"/>
  <c r="F9" i="22"/>
  <c r="K9" i="21"/>
  <c r="I9" i="21" s="1"/>
  <c r="H9" i="21" s="1"/>
  <c r="J9" i="21" s="1"/>
  <c r="F9" i="21"/>
  <c r="G11" i="21"/>
  <c r="K15" i="20"/>
  <c r="I15" i="20" s="1"/>
  <c r="H15" i="20" s="1"/>
  <c r="J15" i="20" s="1"/>
  <c r="F15" i="20"/>
  <c r="G17" i="19"/>
  <c r="L5" i="19"/>
  <c r="K5" i="19"/>
  <c r="K17" i="19" s="1"/>
  <c r="J5" i="19"/>
  <c r="E11" i="13"/>
  <c r="G11" i="13"/>
  <c r="L12" i="26" l="1"/>
  <c r="K13" i="26"/>
  <c r="L14" i="26"/>
  <c r="K14" i="26"/>
  <c r="J14" i="26"/>
  <c r="J11" i="25"/>
  <c r="K12" i="25"/>
  <c r="K13" i="25"/>
  <c r="J13" i="25"/>
  <c r="L13" i="25"/>
  <c r="K11" i="24"/>
  <c r="J10" i="24"/>
  <c r="J12" i="24"/>
  <c r="K12" i="24"/>
  <c r="L12" i="24"/>
  <c r="I12" i="23"/>
  <c r="H12" i="23" s="1"/>
  <c r="J12" i="23" s="1"/>
  <c r="G14" i="23"/>
  <c r="K13" i="23"/>
  <c r="F12" i="23"/>
  <c r="H9" i="22"/>
  <c r="K10" i="22"/>
  <c r="K10" i="21"/>
  <c r="L9" i="21"/>
  <c r="K11" i="21"/>
  <c r="J11" i="21"/>
  <c r="L11" i="21"/>
  <c r="L15" i="20"/>
  <c r="F17" i="19"/>
  <c r="I17" i="19"/>
  <c r="H17" i="19" s="1"/>
  <c r="L17" i="19" s="1"/>
  <c r="F11" i="13"/>
  <c r="K11" i="13"/>
  <c r="I11" i="13" s="1"/>
  <c r="L12" i="23" l="1"/>
  <c r="J14" i="23"/>
  <c r="L14" i="23"/>
  <c r="K14" i="23"/>
  <c r="L9" i="22"/>
  <c r="J9" i="22"/>
  <c r="J17" i="19"/>
  <c r="H11" i="13"/>
  <c r="J11" i="13" l="1"/>
  <c r="L11" i="13"/>
</calcChain>
</file>

<file path=xl/sharedStrings.xml><?xml version="1.0" encoding="utf-8"?>
<sst xmlns="http://schemas.openxmlformats.org/spreadsheetml/2006/main" count="401" uniqueCount="70">
  <si>
    <t>Q</t>
  </si>
  <si>
    <t>P</t>
  </si>
  <si>
    <t>n</t>
  </si>
  <si>
    <t>[A]</t>
  </si>
  <si>
    <t>S</t>
  </si>
  <si>
    <t>SUMA</t>
  </si>
  <si>
    <t>PO KOMPENSACJI</t>
  </si>
  <si>
    <t>MOC BATERII</t>
  </si>
  <si>
    <t>Pi</t>
  </si>
  <si>
    <t>Po</t>
  </si>
  <si>
    <t>Io</t>
  </si>
  <si>
    <t>Moc 
jednostowa</t>
  </si>
  <si>
    <t>[kW]</t>
  </si>
  <si>
    <t>Ilość</t>
  </si>
  <si>
    <t>Opis</t>
  </si>
  <si>
    <t>L.p.</t>
  </si>
  <si>
    <t>Moc 
zainstalowana</t>
  </si>
  <si>
    <t>Wsp. 
jednoczesności</t>
  </si>
  <si>
    <t>Moc 
szczytowa</t>
  </si>
  <si>
    <t>Wsp. mocy</t>
  </si>
  <si>
    <t>Prąd szczytowy</t>
  </si>
  <si>
    <t>Moc bierna</t>
  </si>
  <si>
    <t>Moc pozorna</t>
  </si>
  <si>
    <r>
      <t xml:space="preserve">cos </t>
    </r>
    <r>
      <rPr>
        <b/>
        <sz val="10"/>
        <rFont val="Czcionka tekstu podstawowego"/>
        <charset val="238"/>
      </rPr>
      <t>φ</t>
    </r>
  </si>
  <si>
    <r>
      <t xml:space="preserve">tg </t>
    </r>
    <r>
      <rPr>
        <b/>
        <sz val="10"/>
        <rFont val="Czcionka tekstu podstawowego"/>
        <charset val="238"/>
      </rPr>
      <t>φ</t>
    </r>
  </si>
  <si>
    <t>[kVar]</t>
  </si>
  <si>
    <t>[kVA]</t>
  </si>
  <si>
    <t>kj</t>
  </si>
  <si>
    <t>oświetlenie</t>
  </si>
  <si>
    <t>gniazda ogólne</t>
  </si>
  <si>
    <t>suszarki do rąk</t>
  </si>
  <si>
    <t>gniazda data</t>
  </si>
  <si>
    <t>pompownia ścieków</t>
  </si>
  <si>
    <t>[szt/kpl]</t>
  </si>
  <si>
    <t>wentylacja kpl</t>
  </si>
  <si>
    <t>kurtyny powietrza kpl</t>
  </si>
  <si>
    <t>zestaw gniazd</t>
  </si>
  <si>
    <t>gniazdo 3-fazowe</t>
  </si>
  <si>
    <t xml:space="preserve">kurtyna powietrza </t>
  </si>
  <si>
    <t>szafy A/V</t>
  </si>
  <si>
    <t>szafy GPD</t>
  </si>
  <si>
    <t>węzeł cieplny</t>
  </si>
  <si>
    <t>hydrofor</t>
  </si>
  <si>
    <t>niskie pądy</t>
  </si>
  <si>
    <t>30 kW,63A</t>
  </si>
  <si>
    <t>klimatyzacja</t>
  </si>
  <si>
    <t>szafka SPK</t>
  </si>
  <si>
    <t>listwa elektryczna</t>
  </si>
  <si>
    <t>szafa nagłośnienia</t>
  </si>
  <si>
    <t>centrala wentylacyjna N1W1</t>
  </si>
  <si>
    <t>klimatyzatory</t>
  </si>
  <si>
    <t>centrala wentylacyjna N2W2</t>
  </si>
  <si>
    <t>centrala wentylacyjna N3W3</t>
  </si>
  <si>
    <t>centrala wentylacyjna N4W4</t>
  </si>
  <si>
    <t>centrala wentylacyjna N5W5</t>
  </si>
  <si>
    <t>wentylator</t>
  </si>
  <si>
    <t>szafa IDF</t>
  </si>
  <si>
    <t>technologia kpl</t>
  </si>
  <si>
    <t>napęd tablicy kosza</t>
  </si>
  <si>
    <t>gniazda 3- fazowe</t>
  </si>
  <si>
    <t>maty grzewcze</t>
  </si>
  <si>
    <t>wentylacja</t>
  </si>
  <si>
    <t>podgrzewacze wody</t>
  </si>
  <si>
    <t>rolety</t>
  </si>
  <si>
    <t>oświetlenie zewnętrzne</t>
  </si>
  <si>
    <t>klimatyzacja z funkcją grzania</t>
  </si>
  <si>
    <t>gniazda wtykowe</t>
  </si>
  <si>
    <t>gniazda DATA</t>
  </si>
  <si>
    <t>Szafa IDF</t>
  </si>
  <si>
    <t>rezerwa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</si>
</sst>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8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Czcionka tekstu podstawowego"/>
      <charset val="238"/>
    </font>
    <font>
      <b/>
      <sz val="10"/>
      <color indexed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textRotation="90" wrapText="1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 textRotation="90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2" fontId="5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2" fontId="5" fillId="0" borderId="0" xfId="0" applyNumberFormat="1" applyFont="1"/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4" fontId="5" fillId="0" borderId="7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BEDDE-3B75-494D-8A99-B5F8345C9205}">
  <dimension ref="A1:P77"/>
  <sheetViews>
    <sheetView zoomScaleNormal="100" zoomScaleSheetLayoutView="100" workbookViewId="0">
      <selection activeCell="N17" sqref="N17"/>
    </sheetView>
  </sheetViews>
  <sheetFormatPr defaultRowHeight="12.75"/>
  <cols>
    <col min="1" max="1" width="4" bestFit="1" customWidth="1"/>
    <col min="2" max="2" width="21.7109375" style="18" customWidth="1"/>
    <col min="3" max="3" width="8.5703125" bestFit="1" customWidth="1"/>
    <col min="4" max="4" width="10.140625" customWidth="1"/>
    <col min="5" max="5" width="10.7109375" bestFit="1" customWidth="1"/>
    <col min="6" max="6" width="6.5703125" bestFit="1" customWidth="1"/>
    <col min="7" max="7" width="9.7109375" customWidth="1"/>
    <col min="8" max="8" width="5.7109375" hidden="1" customWidth="1"/>
    <col min="9" max="9" width="4.5703125" hidden="1" customWidth="1"/>
    <col min="10" max="10" width="6.5703125" hidden="1" customWidth="1"/>
    <col min="11" max="11" width="5.5703125" hidden="1" customWidth="1"/>
    <col min="12" max="12" width="6.5703125" hidden="1" customWidth="1"/>
    <col min="14" max="14" width="12" bestFit="1" customWidth="1"/>
    <col min="21" max="21" width="3" bestFit="1" customWidth="1"/>
  </cols>
  <sheetData>
    <row r="1" spans="1:13" ht="81.75" customHeight="1">
      <c r="A1" s="35" t="s">
        <v>15</v>
      </c>
      <c r="B1" s="40" t="s">
        <v>14</v>
      </c>
      <c r="C1" s="7" t="s">
        <v>11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  <c r="I1" s="12"/>
      <c r="J1" s="13" t="s">
        <v>20</v>
      </c>
      <c r="K1" s="13" t="s">
        <v>21</v>
      </c>
      <c r="L1" s="14" t="s">
        <v>22</v>
      </c>
    </row>
    <row r="2" spans="1:13" ht="12" customHeight="1">
      <c r="A2" s="39"/>
      <c r="B2" s="41"/>
      <c r="C2" s="5" t="s">
        <v>1</v>
      </c>
      <c r="D2" s="5" t="s">
        <v>2</v>
      </c>
      <c r="E2" s="5" t="s">
        <v>8</v>
      </c>
      <c r="F2" s="35" t="s">
        <v>27</v>
      </c>
      <c r="G2" s="5" t="s">
        <v>9</v>
      </c>
      <c r="H2" s="35" t="s">
        <v>23</v>
      </c>
      <c r="I2" s="35" t="s">
        <v>24</v>
      </c>
      <c r="J2" s="6" t="s">
        <v>10</v>
      </c>
      <c r="K2" s="5" t="s">
        <v>0</v>
      </c>
      <c r="L2" s="5" t="s">
        <v>4</v>
      </c>
      <c r="M2" s="3"/>
    </row>
    <row r="3" spans="1:13" ht="12" customHeight="1">
      <c r="A3" s="36"/>
      <c r="B3" s="42"/>
      <c r="C3" s="5" t="s">
        <v>12</v>
      </c>
      <c r="D3" s="5" t="s">
        <v>33</v>
      </c>
      <c r="E3" s="5" t="s">
        <v>12</v>
      </c>
      <c r="F3" s="36"/>
      <c r="G3" s="5" t="s">
        <v>12</v>
      </c>
      <c r="H3" s="36"/>
      <c r="I3" s="36"/>
      <c r="J3" s="6" t="s">
        <v>3</v>
      </c>
      <c r="K3" s="5" t="s">
        <v>25</v>
      </c>
      <c r="L3" s="5" t="s">
        <v>26</v>
      </c>
      <c r="M3" s="3"/>
    </row>
    <row r="4" spans="1:13" ht="12" customHeight="1">
      <c r="A4" s="8"/>
      <c r="B4" s="15"/>
      <c r="C4" s="9"/>
      <c r="D4" s="11"/>
      <c r="E4" s="9"/>
      <c r="F4" s="8"/>
      <c r="G4" s="9"/>
      <c r="H4" s="8"/>
      <c r="I4" s="8"/>
      <c r="J4" s="10"/>
      <c r="K4" s="9"/>
      <c r="L4" s="9"/>
      <c r="M4" s="3"/>
    </row>
    <row r="5" spans="1:13">
      <c r="A5" s="19"/>
      <c r="B5" s="20" t="s">
        <v>59</v>
      </c>
      <c r="C5" s="21">
        <v>6</v>
      </c>
      <c r="D5" s="22">
        <v>1</v>
      </c>
      <c r="E5" s="21">
        <f t="shared" ref="E5:E16" si="0">C5*D5</f>
        <v>6</v>
      </c>
      <c r="F5" s="21">
        <v>0.2</v>
      </c>
      <c r="G5" s="21">
        <f t="shared" ref="G5:G16" si="1">E5*F5</f>
        <v>1.2000000000000002</v>
      </c>
      <c r="H5" s="21">
        <v>0.9</v>
      </c>
      <c r="I5" s="21">
        <f t="shared" ref="I5:I15" si="2">TAN(ACOS(H5))</f>
        <v>0.48432210483785254</v>
      </c>
      <c r="J5" s="23">
        <f t="shared" ref="J5:J15" si="3">G5/400/1.73/H5*1000</f>
        <v>1.9267822736030831</v>
      </c>
      <c r="K5" s="21">
        <f t="shared" ref="K5:K15" si="4">G5*I5</f>
        <v>0.58118652580542318</v>
      </c>
      <c r="L5" s="21">
        <f t="shared" ref="L5:L15" si="5">G5/H5</f>
        <v>1.3333333333333335</v>
      </c>
      <c r="M5" s="2"/>
    </row>
    <row r="6" spans="1:13">
      <c r="A6" s="19"/>
      <c r="B6" s="20" t="s">
        <v>29</v>
      </c>
      <c r="C6" s="21">
        <v>2</v>
      </c>
      <c r="D6" s="22">
        <v>13</v>
      </c>
      <c r="E6" s="21">
        <f t="shared" ref="E6" si="6">C6*D6</f>
        <v>26</v>
      </c>
      <c r="F6" s="21">
        <v>0.2</v>
      </c>
      <c r="G6" s="21">
        <f t="shared" ref="G6" si="7">E6*F6</f>
        <v>5.2</v>
      </c>
      <c r="H6" s="21"/>
      <c r="I6" s="21"/>
      <c r="J6" s="23"/>
      <c r="K6" s="21"/>
      <c r="L6" s="21"/>
      <c r="M6" s="2"/>
    </row>
    <row r="7" spans="1:13">
      <c r="A7" s="19"/>
      <c r="B7" s="20" t="s">
        <v>30</v>
      </c>
      <c r="C7" s="21">
        <v>2</v>
      </c>
      <c r="D7" s="22">
        <v>4</v>
      </c>
      <c r="E7" s="21">
        <f t="shared" si="0"/>
        <v>8</v>
      </c>
      <c r="F7" s="21">
        <v>0.3</v>
      </c>
      <c r="G7" s="21">
        <f t="shared" si="1"/>
        <v>2.4</v>
      </c>
      <c r="H7" s="21">
        <v>0.9</v>
      </c>
      <c r="I7" s="21">
        <f t="shared" si="2"/>
        <v>0.48432210483785254</v>
      </c>
      <c r="J7" s="23">
        <f t="shared" si="3"/>
        <v>3.8535645472061657</v>
      </c>
      <c r="K7" s="21">
        <f t="shared" si="4"/>
        <v>1.1623730516108461</v>
      </c>
      <c r="L7" s="21">
        <f t="shared" si="5"/>
        <v>2.6666666666666665</v>
      </c>
      <c r="M7" s="2"/>
    </row>
    <row r="8" spans="1:13">
      <c r="A8" s="19"/>
      <c r="B8" s="20" t="s">
        <v>60</v>
      </c>
      <c r="C8" s="21">
        <v>3</v>
      </c>
      <c r="D8" s="22">
        <v>1</v>
      </c>
      <c r="E8" s="21">
        <f t="shared" ref="E8:E10" si="8">C8*D8</f>
        <v>3</v>
      </c>
      <c r="F8" s="21">
        <v>0.9</v>
      </c>
      <c r="G8" s="21">
        <f t="shared" ref="G8:G10" si="9">E8*F8</f>
        <v>2.7</v>
      </c>
      <c r="H8" s="21"/>
      <c r="I8" s="21"/>
      <c r="J8" s="23"/>
      <c r="K8" s="21"/>
      <c r="L8" s="21"/>
      <c r="M8" s="2"/>
    </row>
    <row r="9" spans="1:13">
      <c r="A9" s="19"/>
      <c r="B9" s="20" t="s">
        <v>61</v>
      </c>
      <c r="C9" s="21">
        <v>4.5</v>
      </c>
      <c r="D9" s="22">
        <v>1</v>
      </c>
      <c r="E9" s="21">
        <f t="shared" si="8"/>
        <v>4.5</v>
      </c>
      <c r="F9" s="21">
        <v>0.9</v>
      </c>
      <c r="G9" s="21">
        <f t="shared" si="9"/>
        <v>4.05</v>
      </c>
      <c r="H9" s="21"/>
      <c r="I9" s="21"/>
      <c r="J9" s="23"/>
      <c r="K9" s="21"/>
      <c r="L9" s="21"/>
      <c r="M9" s="2"/>
    </row>
    <row r="10" spans="1:13" ht="26.25" customHeight="1">
      <c r="A10" s="19"/>
      <c r="B10" s="20" t="s">
        <v>65</v>
      </c>
      <c r="C10" s="21">
        <v>10</v>
      </c>
      <c r="D10" s="22">
        <v>2</v>
      </c>
      <c r="E10" s="21">
        <f t="shared" si="8"/>
        <v>20</v>
      </c>
      <c r="F10" s="21">
        <v>0.8</v>
      </c>
      <c r="G10" s="21">
        <f t="shared" si="9"/>
        <v>16</v>
      </c>
      <c r="H10" s="21">
        <v>0.9</v>
      </c>
      <c r="I10" s="21">
        <f t="shared" si="2"/>
        <v>0.48432210483785254</v>
      </c>
      <c r="J10" s="23">
        <f t="shared" si="3"/>
        <v>25.690430314707775</v>
      </c>
      <c r="K10" s="21">
        <f t="shared" si="4"/>
        <v>7.7491536774056407</v>
      </c>
      <c r="L10" s="21">
        <f t="shared" si="5"/>
        <v>17.777777777777779</v>
      </c>
      <c r="M10" s="2"/>
    </row>
    <row r="11" spans="1:13" ht="15.75" customHeight="1">
      <c r="A11" s="19"/>
      <c r="B11" s="20" t="s">
        <v>62</v>
      </c>
      <c r="C11" s="21">
        <v>5.5</v>
      </c>
      <c r="D11" s="22">
        <v>4</v>
      </c>
      <c r="E11" s="21">
        <f t="shared" si="0"/>
        <v>22</v>
      </c>
      <c r="F11" s="21">
        <v>0.2</v>
      </c>
      <c r="G11" s="21">
        <f t="shared" si="1"/>
        <v>4.4000000000000004</v>
      </c>
      <c r="H11" s="21">
        <v>0.9</v>
      </c>
      <c r="I11" s="21">
        <f t="shared" si="2"/>
        <v>0.48432210483785254</v>
      </c>
      <c r="J11" s="23">
        <f t="shared" si="3"/>
        <v>7.0648683365446372</v>
      </c>
      <c r="K11" s="21">
        <f t="shared" si="4"/>
        <v>2.1310172612865514</v>
      </c>
      <c r="L11" s="21">
        <f t="shared" si="5"/>
        <v>4.8888888888888893</v>
      </c>
      <c r="M11" s="2"/>
    </row>
    <row r="12" spans="1:13" ht="15.75" customHeight="1">
      <c r="A12" s="19"/>
      <c r="B12" s="20" t="s">
        <v>63</v>
      </c>
      <c r="C12" s="21">
        <v>0.5</v>
      </c>
      <c r="D12" s="22">
        <v>2</v>
      </c>
      <c r="E12" s="21">
        <f t="shared" si="0"/>
        <v>1</v>
      </c>
      <c r="F12" s="21">
        <v>0.2</v>
      </c>
      <c r="G12" s="21">
        <f t="shared" si="1"/>
        <v>0.2</v>
      </c>
      <c r="H12" s="21"/>
      <c r="I12" s="21"/>
      <c r="J12" s="23"/>
      <c r="K12" s="21"/>
      <c r="L12" s="21"/>
      <c r="M12" s="2"/>
    </row>
    <row r="13" spans="1:13" ht="15.75" customHeight="1">
      <c r="A13" s="19"/>
      <c r="B13" s="20" t="s">
        <v>31</v>
      </c>
      <c r="C13" s="21">
        <v>1</v>
      </c>
      <c r="D13" s="22">
        <v>8</v>
      </c>
      <c r="E13" s="21">
        <f t="shared" ref="E13:E14" si="10">C13*D13</f>
        <v>8</v>
      </c>
      <c r="F13" s="21">
        <v>0.25</v>
      </c>
      <c r="G13" s="21">
        <f t="shared" ref="G13:G14" si="11">E13*F13</f>
        <v>2</v>
      </c>
      <c r="H13" s="21"/>
      <c r="I13" s="21"/>
      <c r="J13" s="23"/>
      <c r="K13" s="21"/>
      <c r="L13" s="21"/>
      <c r="M13" s="2"/>
    </row>
    <row r="14" spans="1:13" ht="15" customHeight="1">
      <c r="A14" s="19"/>
      <c r="B14" s="20" t="s">
        <v>28</v>
      </c>
      <c r="C14" s="21">
        <v>0.5</v>
      </c>
      <c r="D14" s="22">
        <v>3</v>
      </c>
      <c r="E14" s="21">
        <f t="shared" si="10"/>
        <v>1.5</v>
      </c>
      <c r="F14" s="21">
        <v>0.8</v>
      </c>
      <c r="G14" s="21">
        <f t="shared" si="11"/>
        <v>1.2000000000000002</v>
      </c>
      <c r="H14" s="21">
        <v>0.95</v>
      </c>
      <c r="I14" s="21">
        <f t="shared" ref="I14" si="12">TAN(ACOS(H14))</f>
        <v>0.32868410517886321</v>
      </c>
      <c r="J14" s="23">
        <f t="shared" ref="J14" si="13">G14/400/1.73/H14*1000</f>
        <v>1.8253726802555523</v>
      </c>
      <c r="K14" s="21">
        <f t="shared" ref="K14" si="14">G14*I14</f>
        <v>0.39442092621463593</v>
      </c>
      <c r="L14" s="21">
        <f t="shared" ref="L14" si="15">G14/H14</f>
        <v>1.2631578947368423</v>
      </c>
      <c r="M14" s="2"/>
    </row>
    <row r="15" spans="1:13" ht="15" customHeight="1">
      <c r="A15" s="19"/>
      <c r="B15" s="20" t="s">
        <v>64</v>
      </c>
      <c r="C15" s="21">
        <v>0.5</v>
      </c>
      <c r="D15" s="22">
        <v>1</v>
      </c>
      <c r="E15" s="21">
        <f t="shared" si="0"/>
        <v>0.5</v>
      </c>
      <c r="F15" s="21">
        <v>1</v>
      </c>
      <c r="G15" s="21">
        <f t="shared" si="1"/>
        <v>0.5</v>
      </c>
      <c r="H15" s="21">
        <v>0.95</v>
      </c>
      <c r="I15" s="21">
        <f t="shared" si="2"/>
        <v>0.32868410517886321</v>
      </c>
      <c r="J15" s="23">
        <f t="shared" si="3"/>
        <v>0.76057195010648015</v>
      </c>
      <c r="K15" s="21">
        <f t="shared" si="4"/>
        <v>0.1643420525894316</v>
      </c>
      <c r="L15" s="21">
        <f t="shared" si="5"/>
        <v>0.52631578947368418</v>
      </c>
      <c r="M15" s="2"/>
    </row>
    <row r="16" spans="1:13" ht="13.5" customHeight="1">
      <c r="A16" s="19"/>
      <c r="B16" s="20" t="s">
        <v>35</v>
      </c>
      <c r="C16" s="21">
        <v>0.2</v>
      </c>
      <c r="D16" s="22">
        <v>3</v>
      </c>
      <c r="E16" s="21">
        <f t="shared" si="0"/>
        <v>0.60000000000000009</v>
      </c>
      <c r="F16" s="21">
        <v>0.2</v>
      </c>
      <c r="G16" s="21">
        <f t="shared" si="1"/>
        <v>0.12000000000000002</v>
      </c>
      <c r="H16" s="21">
        <v>0.9</v>
      </c>
      <c r="I16" s="21">
        <f t="shared" ref="I16" si="16">TAN(ACOS(H16))</f>
        <v>0.48432210483785254</v>
      </c>
      <c r="J16" s="23">
        <f t="shared" ref="J16" si="17">G16/400/1.73/H16*1000</f>
        <v>0.19267822736030835</v>
      </c>
      <c r="K16" s="21">
        <f t="shared" ref="K16" si="18">G16*I16</f>
        <v>5.8118652580542315E-2</v>
      </c>
      <c r="L16" s="21">
        <f t="shared" ref="L16" si="19">G16/H16</f>
        <v>0.13333333333333336</v>
      </c>
      <c r="M16" s="2"/>
    </row>
    <row r="17" spans="1:16" s="33" customFormat="1" ht="29.25" customHeight="1">
      <c r="A17" s="30"/>
      <c r="B17" s="37" t="s">
        <v>5</v>
      </c>
      <c r="C17" s="37"/>
      <c r="D17" s="38"/>
      <c r="E17" s="29">
        <f>SUM(E5:E16)</f>
        <v>101.1</v>
      </c>
      <c r="F17" s="29">
        <f>G17/E17</f>
        <v>0.39535113748763606</v>
      </c>
      <c r="G17" s="29">
        <f>SUM(G5:G16)</f>
        <v>39.970000000000006</v>
      </c>
      <c r="H17" s="29">
        <f>COS(ATAN(I17))</f>
        <v>0.95616715517237871</v>
      </c>
      <c r="I17" s="29">
        <f>K17/G17</f>
        <v>0.30624498742789763</v>
      </c>
      <c r="J17" s="29">
        <f>G17/400/1.73/H17*1000</f>
        <v>60.407968726475836</v>
      </c>
      <c r="K17" s="29">
        <f>SUM(K5:K16)</f>
        <v>12.240612147493071</v>
      </c>
      <c r="L17" s="29">
        <f>G17/H17</f>
        <v>41.802314358721283</v>
      </c>
      <c r="M17" s="31"/>
      <c r="N17" s="32"/>
      <c r="P17" s="34"/>
    </row>
    <row r="18" spans="1:16">
      <c r="B18" s="16"/>
    </row>
    <row r="19" spans="1:16">
      <c r="B19" s="16"/>
    </row>
    <row r="20" spans="1:16">
      <c r="B20" s="16"/>
    </row>
    <row r="21" spans="1:16">
      <c r="B21" s="16"/>
    </row>
    <row r="22" spans="1:16">
      <c r="B22" s="16"/>
    </row>
    <row r="23" spans="1:16">
      <c r="B23" s="16"/>
    </row>
    <row r="24" spans="1:16">
      <c r="B24" s="16"/>
    </row>
    <row r="25" spans="1:16">
      <c r="B25" s="16"/>
    </row>
    <row r="26" spans="1:16">
      <c r="B26" s="16"/>
    </row>
    <row r="27" spans="1:16">
      <c r="B27" s="16"/>
    </row>
    <row r="28" spans="1:16">
      <c r="B28" s="16"/>
    </row>
    <row r="29" spans="1:16">
      <c r="B29" s="16"/>
    </row>
    <row r="30" spans="1:16">
      <c r="B30" s="16"/>
    </row>
    <row r="31" spans="1:16">
      <c r="B31" s="16"/>
    </row>
    <row r="32" spans="1:16">
      <c r="B32" s="16"/>
    </row>
    <row r="33" spans="2:2">
      <c r="B33" s="16"/>
    </row>
    <row r="34" spans="2:2">
      <c r="B34" s="16"/>
    </row>
    <row r="35" spans="2:2">
      <c r="B35" s="16"/>
    </row>
    <row r="36" spans="2:2">
      <c r="B36" s="16"/>
    </row>
    <row r="37" spans="2:2">
      <c r="B37" s="16"/>
    </row>
    <row r="38" spans="2:2">
      <c r="B38" s="16"/>
    </row>
    <row r="39" spans="2:2">
      <c r="B39" s="16"/>
    </row>
    <row r="40" spans="2:2">
      <c r="B40" s="16"/>
    </row>
    <row r="41" spans="2:2">
      <c r="B41" s="16"/>
    </row>
    <row r="42" spans="2:2">
      <c r="B42" s="16"/>
    </row>
    <row r="43" spans="2:2">
      <c r="B43" s="16"/>
    </row>
    <row r="44" spans="2:2">
      <c r="B44" s="16"/>
    </row>
    <row r="45" spans="2:2">
      <c r="B45" s="16"/>
    </row>
    <row r="46" spans="2:2">
      <c r="B46" s="16"/>
    </row>
    <row r="47" spans="2:2">
      <c r="B47" s="16"/>
    </row>
    <row r="48" spans="2:2">
      <c r="B48" s="16"/>
    </row>
    <row r="49" spans="2:2">
      <c r="B49" s="16"/>
    </row>
    <row r="50" spans="2:2">
      <c r="B50" s="16"/>
    </row>
    <row r="51" spans="2:2">
      <c r="B51" s="16"/>
    </row>
    <row r="52" spans="2:2">
      <c r="B52" s="16"/>
    </row>
    <row r="53" spans="2:2">
      <c r="B53" s="16"/>
    </row>
    <row r="54" spans="2:2">
      <c r="B54" s="16"/>
    </row>
    <row r="55" spans="2:2">
      <c r="B55" s="16"/>
    </row>
    <row r="56" spans="2:2">
      <c r="B56" s="16"/>
    </row>
    <row r="57" spans="2:2">
      <c r="B57" s="16"/>
    </row>
    <row r="58" spans="2:2">
      <c r="B58" s="16"/>
    </row>
    <row r="59" spans="2:2">
      <c r="B59" s="16"/>
    </row>
    <row r="60" spans="2:2">
      <c r="B60" s="16"/>
    </row>
    <row r="61" spans="2:2">
      <c r="B61" s="16"/>
    </row>
    <row r="62" spans="2:2">
      <c r="B62" s="16"/>
    </row>
    <row r="63" spans="2:2">
      <c r="B63" s="16"/>
    </row>
    <row r="64" spans="2:2">
      <c r="B64" s="16"/>
    </row>
    <row r="65" spans="2:2">
      <c r="B65" s="16"/>
    </row>
    <row r="66" spans="2:2">
      <c r="B66" s="16"/>
    </row>
    <row r="67" spans="2:2">
      <c r="B67" s="16"/>
    </row>
    <row r="68" spans="2:2">
      <c r="B68" s="16"/>
    </row>
    <row r="69" spans="2:2">
      <c r="B69" s="16"/>
    </row>
    <row r="70" spans="2:2">
      <c r="B70" s="16"/>
    </row>
    <row r="71" spans="2:2">
      <c r="B71" s="16"/>
    </row>
    <row r="72" spans="2:2">
      <c r="B72" s="16"/>
    </row>
    <row r="73" spans="2:2">
      <c r="B73" s="16"/>
    </row>
    <row r="74" spans="2:2">
      <c r="B74" s="16"/>
    </row>
    <row r="75" spans="2:2">
      <c r="B75" s="16"/>
    </row>
    <row r="76" spans="2:2">
      <c r="B76" s="17"/>
    </row>
    <row r="77" spans="2:2">
      <c r="B77" s="16"/>
    </row>
  </sheetData>
  <mergeCells count="6">
    <mergeCell ref="I2:I3"/>
    <mergeCell ref="B17:D17"/>
    <mergeCell ref="A1:A3"/>
    <mergeCell ref="B1:B3"/>
    <mergeCell ref="F2:F3"/>
    <mergeCell ref="H2:H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17373-2FDB-4284-96C5-1752A98A5E81}">
  <dimension ref="A1:P71"/>
  <sheetViews>
    <sheetView zoomScaleNormal="100" zoomScaleSheetLayoutView="100" workbookViewId="0">
      <selection sqref="A1:G9"/>
    </sheetView>
  </sheetViews>
  <sheetFormatPr defaultRowHeight="12.75"/>
  <cols>
    <col min="1" max="1" width="4" bestFit="1" customWidth="1"/>
    <col min="2" max="2" width="21.7109375" style="18" customWidth="1"/>
    <col min="3" max="3" width="8.5703125" bestFit="1" customWidth="1"/>
    <col min="4" max="4" width="10.140625" customWidth="1"/>
    <col min="5" max="5" width="10.7109375" bestFit="1" customWidth="1"/>
    <col min="6" max="6" width="6.5703125" bestFit="1" customWidth="1"/>
    <col min="7" max="7" width="9.7109375" customWidth="1"/>
    <col min="8" max="8" width="5.7109375" hidden="1" customWidth="1"/>
    <col min="9" max="9" width="4.5703125" hidden="1" customWidth="1"/>
    <col min="10" max="10" width="6.5703125" hidden="1" customWidth="1"/>
    <col min="11" max="11" width="5.5703125" hidden="1" customWidth="1"/>
    <col min="12" max="12" width="6.5703125" hidden="1" customWidth="1"/>
    <col min="14" max="14" width="12" bestFit="1" customWidth="1"/>
    <col min="21" max="21" width="3" bestFit="1" customWidth="1"/>
  </cols>
  <sheetData>
    <row r="1" spans="1:16" ht="81.75" customHeight="1">
      <c r="A1" s="35" t="s">
        <v>15</v>
      </c>
      <c r="B1" s="40" t="s">
        <v>14</v>
      </c>
      <c r="C1" s="7" t="s">
        <v>11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  <c r="I1" s="12"/>
      <c r="J1" s="13" t="s">
        <v>20</v>
      </c>
      <c r="K1" s="13" t="s">
        <v>21</v>
      </c>
      <c r="L1" s="14" t="s">
        <v>22</v>
      </c>
    </row>
    <row r="2" spans="1:16" ht="12" customHeight="1">
      <c r="A2" s="39"/>
      <c r="B2" s="41"/>
      <c r="C2" s="5" t="s">
        <v>1</v>
      </c>
      <c r="D2" s="5" t="s">
        <v>2</v>
      </c>
      <c r="E2" s="5" t="s">
        <v>8</v>
      </c>
      <c r="F2" s="35" t="s">
        <v>27</v>
      </c>
      <c r="G2" s="5" t="s">
        <v>9</v>
      </c>
      <c r="H2" s="35" t="s">
        <v>23</v>
      </c>
      <c r="I2" s="35" t="s">
        <v>24</v>
      </c>
      <c r="J2" s="6" t="s">
        <v>10</v>
      </c>
      <c r="K2" s="5" t="s">
        <v>0</v>
      </c>
      <c r="L2" s="5" t="s">
        <v>4</v>
      </c>
      <c r="M2" s="3"/>
    </row>
    <row r="3" spans="1:16" ht="12" customHeight="1">
      <c r="A3" s="36"/>
      <c r="B3" s="42"/>
      <c r="C3" s="5" t="s">
        <v>12</v>
      </c>
      <c r="D3" s="5" t="s">
        <v>33</v>
      </c>
      <c r="E3" s="5" t="s">
        <v>12</v>
      </c>
      <c r="F3" s="36"/>
      <c r="G3" s="5" t="s">
        <v>12</v>
      </c>
      <c r="H3" s="36"/>
      <c r="I3" s="36"/>
      <c r="J3" s="6" t="s">
        <v>3</v>
      </c>
      <c r="K3" s="5" t="s">
        <v>25</v>
      </c>
      <c r="L3" s="5" t="s">
        <v>26</v>
      </c>
      <c r="M3" s="3"/>
    </row>
    <row r="4" spans="1:16" ht="12" customHeight="1">
      <c r="A4" s="8"/>
      <c r="B4" s="15"/>
      <c r="C4" s="9"/>
      <c r="D4" s="11"/>
      <c r="E4" s="9"/>
      <c r="F4" s="8"/>
      <c r="G4" s="9"/>
      <c r="H4" s="8"/>
      <c r="I4" s="8"/>
      <c r="J4" s="10"/>
      <c r="K4" s="9"/>
      <c r="L4" s="9"/>
      <c r="M4" s="3"/>
    </row>
    <row r="5" spans="1:16">
      <c r="A5" s="19"/>
      <c r="B5" s="20" t="s">
        <v>29</v>
      </c>
      <c r="C5" s="21">
        <v>2</v>
      </c>
      <c r="D5" s="22">
        <v>5</v>
      </c>
      <c r="E5" s="21">
        <f t="shared" ref="E5:E7" si="0">C5*D5</f>
        <v>10</v>
      </c>
      <c r="F5" s="21">
        <v>0.5</v>
      </c>
      <c r="G5" s="21">
        <f t="shared" ref="G5:G7" si="1">E5*F5</f>
        <v>5</v>
      </c>
      <c r="H5" s="21"/>
      <c r="I5" s="21"/>
      <c r="J5" s="23"/>
      <c r="K5" s="21"/>
      <c r="L5" s="21"/>
      <c r="M5" s="2"/>
    </row>
    <row r="6" spans="1:16">
      <c r="A6" s="19"/>
      <c r="B6" s="20" t="s">
        <v>37</v>
      </c>
      <c r="C6" s="21">
        <v>5</v>
      </c>
      <c r="D6" s="22">
        <v>1</v>
      </c>
      <c r="E6" s="21">
        <f t="shared" si="0"/>
        <v>5</v>
      </c>
      <c r="F6" s="21">
        <v>0.8</v>
      </c>
      <c r="G6" s="21">
        <f t="shared" si="1"/>
        <v>4</v>
      </c>
      <c r="H6" s="21">
        <v>0.9</v>
      </c>
      <c r="I6" s="21">
        <f>TAN(ACOS(H6))</f>
        <v>0.48432210483785254</v>
      </c>
      <c r="J6" s="23">
        <f>G6/400/1.73/H6*1000</f>
        <v>6.4226075786769439</v>
      </c>
      <c r="K6" s="21">
        <f>G6*I6</f>
        <v>1.9372884193514102</v>
      </c>
      <c r="L6" s="21">
        <f>G6/H6</f>
        <v>4.4444444444444446</v>
      </c>
      <c r="M6" s="2"/>
    </row>
    <row r="7" spans="1:16" ht="15.75" customHeight="1">
      <c r="A7" s="19"/>
      <c r="B7" s="20" t="s">
        <v>28</v>
      </c>
      <c r="C7" s="21">
        <v>0.3</v>
      </c>
      <c r="D7" s="22">
        <v>1</v>
      </c>
      <c r="E7" s="21">
        <f t="shared" si="0"/>
        <v>0.3</v>
      </c>
      <c r="F7" s="21">
        <v>1</v>
      </c>
      <c r="G7" s="21">
        <f t="shared" si="1"/>
        <v>0.3</v>
      </c>
      <c r="H7" s="21">
        <v>0.95</v>
      </c>
      <c r="I7" s="21">
        <f>TAN(ACOS(H7))</f>
        <v>0.32868410517886321</v>
      </c>
      <c r="J7" s="23">
        <f>G7/400/1.73/H7*1000</f>
        <v>0.45634317006388803</v>
      </c>
      <c r="K7" s="21">
        <f>G7*I7</f>
        <v>9.8605231553658954E-2</v>
      </c>
      <c r="L7" s="21">
        <f>G7/H7</f>
        <v>0.31578947368421051</v>
      </c>
      <c r="M7" s="2"/>
    </row>
    <row r="8" spans="1:16">
      <c r="A8" s="19"/>
      <c r="B8" s="24"/>
      <c r="C8" s="21"/>
      <c r="D8" s="22"/>
      <c r="E8" s="21"/>
      <c r="F8" s="21"/>
      <c r="G8" s="21"/>
      <c r="H8" s="21"/>
      <c r="I8" s="21"/>
      <c r="J8" s="23"/>
      <c r="K8" s="21"/>
      <c r="L8" s="21"/>
      <c r="M8" s="2"/>
    </row>
    <row r="9" spans="1:16">
      <c r="A9" s="25"/>
      <c r="B9" s="37" t="s">
        <v>5</v>
      </c>
      <c r="C9" s="37"/>
      <c r="D9" s="38"/>
      <c r="E9" s="21">
        <f>SUM(E5:E8)</f>
        <v>15.3</v>
      </c>
      <c r="F9" s="26">
        <f>G9/E9</f>
        <v>0.60784313725490202</v>
      </c>
      <c r="G9" s="21">
        <f>SUM(G5:G8)</f>
        <v>9.3000000000000007</v>
      </c>
      <c r="H9" s="26">
        <f>COS(ATAN(I9))</f>
        <v>0.97686670443249068</v>
      </c>
      <c r="I9" s="26">
        <f>K9/G9</f>
        <v>0.21891329579624397</v>
      </c>
      <c r="J9" s="23">
        <f>G9/400/1.73/H9*1000</f>
        <v>13.757564156298121</v>
      </c>
      <c r="K9" s="21">
        <f>SUM(K5:K8)</f>
        <v>2.0358936509050691</v>
      </c>
      <c r="L9" s="21">
        <f>G9/H9</f>
        <v>9.5202343961582994</v>
      </c>
      <c r="M9" s="2"/>
      <c r="N9" s="1"/>
      <c r="P9" s="4"/>
    </row>
    <row r="10" spans="1:16" hidden="1">
      <c r="A10" s="25"/>
      <c r="B10" s="43" t="s">
        <v>7</v>
      </c>
      <c r="C10" s="43"/>
      <c r="D10" s="43"/>
      <c r="E10" s="27"/>
      <c r="F10" s="27"/>
      <c r="G10" s="27"/>
      <c r="H10" s="27"/>
      <c r="I10" s="27"/>
      <c r="J10" s="28"/>
      <c r="K10" s="21">
        <f>G9*(I9-I11)</f>
        <v>-1.0208685272583591</v>
      </c>
      <c r="L10" s="21"/>
      <c r="M10" s="2"/>
    </row>
    <row r="11" spans="1:16" hidden="1">
      <c r="A11" s="25"/>
      <c r="B11" s="44" t="s">
        <v>6</v>
      </c>
      <c r="C11" s="44"/>
      <c r="D11" s="45"/>
      <c r="E11" s="21">
        <f>E9</f>
        <v>15.3</v>
      </c>
      <c r="F11" s="21"/>
      <c r="G11" s="23">
        <f>G9</f>
        <v>9.3000000000000007</v>
      </c>
      <c r="H11" s="26">
        <v>0.95</v>
      </c>
      <c r="I11" s="26">
        <f>TAN(ACOS(H11))</f>
        <v>0.32868410517886321</v>
      </c>
      <c r="J11" s="23">
        <f>G11/400/1.73/H11*1000</f>
        <v>14.146638271980532</v>
      </c>
      <c r="K11" s="21">
        <f>G11*I11</f>
        <v>3.056762178163428</v>
      </c>
      <c r="L11" s="21">
        <f>G11/H11</f>
        <v>9.7894736842105274</v>
      </c>
      <c r="M11" s="2"/>
      <c r="N11" s="1"/>
    </row>
    <row r="12" spans="1:16">
      <c r="B12" s="16"/>
    </row>
    <row r="13" spans="1:16">
      <c r="B13" s="16"/>
    </row>
    <row r="14" spans="1:16">
      <c r="B14" s="16"/>
    </row>
    <row r="15" spans="1:16">
      <c r="B15" s="16"/>
    </row>
    <row r="16" spans="1:16">
      <c r="B16" s="16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  <row r="24" spans="2:2">
      <c r="B24" s="16"/>
    </row>
    <row r="25" spans="2:2">
      <c r="B25" s="16"/>
    </row>
    <row r="26" spans="2:2">
      <c r="B26" s="16"/>
    </row>
    <row r="27" spans="2:2">
      <c r="B27" s="16"/>
    </row>
    <row r="28" spans="2:2">
      <c r="B28" s="16"/>
    </row>
    <row r="29" spans="2:2">
      <c r="B29" s="16"/>
    </row>
    <row r="30" spans="2:2">
      <c r="B30" s="16"/>
    </row>
    <row r="31" spans="2:2">
      <c r="B31" s="16"/>
    </row>
    <row r="32" spans="2:2">
      <c r="B32" s="16"/>
    </row>
    <row r="33" spans="2:2">
      <c r="B33" s="16"/>
    </row>
    <row r="34" spans="2:2">
      <c r="B34" s="16"/>
    </row>
    <row r="35" spans="2:2">
      <c r="B35" s="16"/>
    </row>
    <row r="36" spans="2:2">
      <c r="B36" s="16"/>
    </row>
    <row r="37" spans="2:2">
      <c r="B37" s="16"/>
    </row>
    <row r="38" spans="2:2">
      <c r="B38" s="16"/>
    </row>
    <row r="39" spans="2:2">
      <c r="B39" s="16"/>
    </row>
    <row r="40" spans="2:2">
      <c r="B40" s="16"/>
    </row>
    <row r="41" spans="2:2">
      <c r="B41" s="16"/>
    </row>
    <row r="42" spans="2:2">
      <c r="B42" s="16"/>
    </row>
    <row r="43" spans="2:2">
      <c r="B43" s="16"/>
    </row>
    <row r="44" spans="2:2">
      <c r="B44" s="16"/>
    </row>
    <row r="45" spans="2:2">
      <c r="B45" s="16"/>
    </row>
    <row r="46" spans="2:2">
      <c r="B46" s="16"/>
    </row>
    <row r="47" spans="2:2">
      <c r="B47" s="16"/>
    </row>
    <row r="48" spans="2:2">
      <c r="B48" s="16"/>
    </row>
    <row r="49" spans="2:2">
      <c r="B49" s="16"/>
    </row>
    <row r="50" spans="2:2">
      <c r="B50" s="16"/>
    </row>
    <row r="51" spans="2:2">
      <c r="B51" s="16"/>
    </row>
    <row r="52" spans="2:2">
      <c r="B52" s="16"/>
    </row>
    <row r="53" spans="2:2">
      <c r="B53" s="16"/>
    </row>
    <row r="54" spans="2:2">
      <c r="B54" s="16"/>
    </row>
    <row r="55" spans="2:2">
      <c r="B55" s="16"/>
    </row>
    <row r="56" spans="2:2">
      <c r="B56" s="16"/>
    </row>
    <row r="57" spans="2:2">
      <c r="B57" s="16"/>
    </row>
    <row r="58" spans="2:2">
      <c r="B58" s="16"/>
    </row>
    <row r="59" spans="2:2">
      <c r="B59" s="16"/>
    </row>
    <row r="60" spans="2:2">
      <c r="B60" s="16"/>
    </row>
    <row r="61" spans="2:2">
      <c r="B61" s="16"/>
    </row>
    <row r="62" spans="2:2">
      <c r="B62" s="16"/>
    </row>
    <row r="63" spans="2:2">
      <c r="B63" s="16"/>
    </row>
    <row r="64" spans="2:2">
      <c r="B64" s="16"/>
    </row>
    <row r="65" spans="2:2">
      <c r="B65" s="16"/>
    </row>
    <row r="66" spans="2:2">
      <c r="B66" s="16"/>
    </row>
    <row r="67" spans="2:2">
      <c r="B67" s="16"/>
    </row>
    <row r="68" spans="2:2">
      <c r="B68" s="16"/>
    </row>
    <row r="69" spans="2:2">
      <c r="B69" s="16"/>
    </row>
    <row r="70" spans="2:2">
      <c r="B70" s="17"/>
    </row>
    <row r="71" spans="2:2">
      <c r="B71" s="16"/>
    </row>
  </sheetData>
  <mergeCells count="8">
    <mergeCell ref="I2:I3"/>
    <mergeCell ref="B9:D9"/>
    <mergeCell ref="B10:D10"/>
    <mergeCell ref="B11:D11"/>
    <mergeCell ref="A1:A3"/>
    <mergeCell ref="B1:B3"/>
    <mergeCell ref="F2:F3"/>
    <mergeCell ref="H2:H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4AC30-F671-4778-B746-F7106BA0836E}">
  <dimension ref="A1:P71"/>
  <sheetViews>
    <sheetView zoomScaleNormal="100" zoomScaleSheetLayoutView="100" workbookViewId="0">
      <selection sqref="A1:G9"/>
    </sheetView>
  </sheetViews>
  <sheetFormatPr defaultRowHeight="12.75"/>
  <cols>
    <col min="1" max="1" width="4" bestFit="1" customWidth="1"/>
    <col min="2" max="2" width="21.7109375" style="18" customWidth="1"/>
    <col min="3" max="3" width="8.5703125" bestFit="1" customWidth="1"/>
    <col min="4" max="4" width="10.140625" customWidth="1"/>
    <col min="5" max="5" width="10.7109375" bestFit="1" customWidth="1"/>
    <col min="6" max="6" width="6.5703125" bestFit="1" customWidth="1"/>
    <col min="7" max="7" width="9.7109375" customWidth="1"/>
    <col min="8" max="8" width="5.7109375" hidden="1" customWidth="1"/>
    <col min="9" max="9" width="4.5703125" hidden="1" customWidth="1"/>
    <col min="10" max="10" width="6.5703125" hidden="1" customWidth="1"/>
    <col min="11" max="11" width="5.5703125" hidden="1" customWidth="1"/>
    <col min="12" max="12" width="6.5703125" hidden="1" customWidth="1"/>
    <col min="14" max="14" width="12" bestFit="1" customWidth="1"/>
    <col min="21" max="21" width="3" bestFit="1" customWidth="1"/>
  </cols>
  <sheetData>
    <row r="1" spans="1:16" ht="81.75" customHeight="1">
      <c r="A1" s="35" t="s">
        <v>15</v>
      </c>
      <c r="B1" s="40" t="s">
        <v>14</v>
      </c>
      <c r="C1" s="7" t="s">
        <v>11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  <c r="I1" s="12"/>
      <c r="J1" s="13" t="s">
        <v>20</v>
      </c>
      <c r="K1" s="13" t="s">
        <v>21</v>
      </c>
      <c r="L1" s="14" t="s">
        <v>22</v>
      </c>
    </row>
    <row r="2" spans="1:16" ht="12" customHeight="1">
      <c r="A2" s="39"/>
      <c r="B2" s="41"/>
      <c r="C2" s="5" t="s">
        <v>1</v>
      </c>
      <c r="D2" s="5" t="s">
        <v>2</v>
      </c>
      <c r="E2" s="5" t="s">
        <v>8</v>
      </c>
      <c r="F2" s="35" t="s">
        <v>27</v>
      </c>
      <c r="G2" s="5" t="s">
        <v>9</v>
      </c>
      <c r="H2" s="35" t="s">
        <v>23</v>
      </c>
      <c r="I2" s="35" t="s">
        <v>24</v>
      </c>
      <c r="J2" s="6" t="s">
        <v>10</v>
      </c>
      <c r="K2" s="5" t="s">
        <v>0</v>
      </c>
      <c r="L2" s="5" t="s">
        <v>4</v>
      </c>
      <c r="M2" s="3"/>
    </row>
    <row r="3" spans="1:16" ht="12" customHeight="1">
      <c r="A3" s="36"/>
      <c r="B3" s="42"/>
      <c r="C3" s="5" t="s">
        <v>12</v>
      </c>
      <c r="D3" s="5" t="s">
        <v>33</v>
      </c>
      <c r="E3" s="5" t="s">
        <v>12</v>
      </c>
      <c r="F3" s="36"/>
      <c r="G3" s="5" t="s">
        <v>12</v>
      </c>
      <c r="H3" s="36"/>
      <c r="I3" s="36"/>
      <c r="J3" s="6" t="s">
        <v>3</v>
      </c>
      <c r="K3" s="5" t="s">
        <v>25</v>
      </c>
      <c r="L3" s="5" t="s">
        <v>26</v>
      </c>
      <c r="M3" s="3"/>
    </row>
    <row r="4" spans="1:16" ht="12" customHeight="1">
      <c r="A4" s="8"/>
      <c r="B4" s="15"/>
      <c r="C4" s="9"/>
      <c r="D4" s="11"/>
      <c r="E4" s="9"/>
      <c r="F4" s="8"/>
      <c r="G4" s="9"/>
      <c r="H4" s="8"/>
      <c r="I4" s="8"/>
      <c r="J4" s="10"/>
      <c r="K4" s="9"/>
      <c r="L4" s="9"/>
      <c r="M4" s="3"/>
    </row>
    <row r="5" spans="1:16">
      <c r="A5" s="19"/>
      <c r="B5" s="20" t="s">
        <v>29</v>
      </c>
      <c r="C5" s="21">
        <v>2</v>
      </c>
      <c r="D5" s="22">
        <v>5</v>
      </c>
      <c r="E5" s="21">
        <f t="shared" ref="E5:E7" si="0">C5*D5</f>
        <v>10</v>
      </c>
      <c r="F5" s="21">
        <v>0.5</v>
      </c>
      <c r="G5" s="21">
        <f t="shared" ref="G5:G7" si="1">E5*F5</f>
        <v>5</v>
      </c>
      <c r="H5" s="21"/>
      <c r="I5" s="21"/>
      <c r="J5" s="23"/>
      <c r="K5" s="21"/>
      <c r="L5" s="21"/>
      <c r="M5" s="2"/>
    </row>
    <row r="6" spans="1:16">
      <c r="A6" s="19"/>
      <c r="B6" s="20" t="s">
        <v>37</v>
      </c>
      <c r="C6" s="21">
        <v>5</v>
      </c>
      <c r="D6" s="22">
        <v>1</v>
      </c>
      <c r="E6" s="21">
        <f t="shared" si="0"/>
        <v>5</v>
      </c>
      <c r="F6" s="21">
        <v>0.8</v>
      </c>
      <c r="G6" s="21">
        <f t="shared" si="1"/>
        <v>4</v>
      </c>
      <c r="H6" s="21">
        <v>0.9</v>
      </c>
      <c r="I6" s="21">
        <f>TAN(ACOS(H6))</f>
        <v>0.48432210483785254</v>
      </c>
      <c r="J6" s="23">
        <f>G6/400/1.73/H6*1000</f>
        <v>6.4226075786769439</v>
      </c>
      <c r="K6" s="21">
        <f>G6*I6</f>
        <v>1.9372884193514102</v>
      </c>
      <c r="L6" s="21">
        <f>G6/H6</f>
        <v>4.4444444444444446</v>
      </c>
      <c r="M6" s="2"/>
    </row>
    <row r="7" spans="1:16" ht="15.75" customHeight="1">
      <c r="A7" s="19"/>
      <c r="B7" s="20" t="s">
        <v>28</v>
      </c>
      <c r="C7" s="21">
        <v>0.3</v>
      </c>
      <c r="D7" s="22">
        <v>1</v>
      </c>
      <c r="E7" s="21">
        <f t="shared" si="0"/>
        <v>0.3</v>
      </c>
      <c r="F7" s="21">
        <v>1</v>
      </c>
      <c r="G7" s="21">
        <f t="shared" si="1"/>
        <v>0.3</v>
      </c>
      <c r="H7" s="21">
        <v>0.95</v>
      </c>
      <c r="I7" s="21">
        <f>TAN(ACOS(H7))</f>
        <v>0.32868410517886321</v>
      </c>
      <c r="J7" s="23">
        <f>G7/400/1.73/H7*1000</f>
        <v>0.45634317006388803</v>
      </c>
      <c r="K7" s="21">
        <f>G7*I7</f>
        <v>9.8605231553658954E-2</v>
      </c>
      <c r="L7" s="21">
        <f>G7/H7</f>
        <v>0.31578947368421051</v>
      </c>
      <c r="M7" s="2"/>
    </row>
    <row r="8" spans="1:16">
      <c r="A8" s="19"/>
      <c r="B8" s="24"/>
      <c r="C8" s="21"/>
      <c r="D8" s="22"/>
      <c r="E8" s="21"/>
      <c r="F8" s="21"/>
      <c r="G8" s="21"/>
      <c r="H8" s="21"/>
      <c r="I8" s="21"/>
      <c r="J8" s="23"/>
      <c r="K8" s="21"/>
      <c r="L8" s="21"/>
      <c r="M8" s="2"/>
    </row>
    <row r="9" spans="1:16">
      <c r="A9" s="25"/>
      <c r="B9" s="37" t="s">
        <v>5</v>
      </c>
      <c r="C9" s="37"/>
      <c r="D9" s="38"/>
      <c r="E9" s="21">
        <f>SUM(E5:E8)</f>
        <v>15.3</v>
      </c>
      <c r="F9" s="26">
        <f>G9/E9</f>
        <v>0.60784313725490202</v>
      </c>
      <c r="G9" s="21">
        <f>SUM(G5:G8)</f>
        <v>9.3000000000000007</v>
      </c>
      <c r="H9" s="26">
        <f>COS(ATAN(I9))</f>
        <v>0.97686670443249068</v>
      </c>
      <c r="I9" s="26">
        <f>K9/G9</f>
        <v>0.21891329579624397</v>
      </c>
      <c r="J9" s="23">
        <f>G9/400/1.73/H9*1000</f>
        <v>13.757564156298121</v>
      </c>
      <c r="K9" s="21">
        <f>SUM(K5:K8)</f>
        <v>2.0358936509050691</v>
      </c>
      <c r="L9" s="21">
        <f>G9/H9</f>
        <v>9.5202343961582994</v>
      </c>
      <c r="M9" s="2"/>
      <c r="N9" s="1"/>
      <c r="P9" s="4"/>
    </row>
    <row r="10" spans="1:16" hidden="1">
      <c r="A10" s="25"/>
      <c r="B10" s="43" t="s">
        <v>7</v>
      </c>
      <c r="C10" s="43"/>
      <c r="D10" s="43"/>
      <c r="E10" s="27"/>
      <c r="F10" s="27"/>
      <c r="G10" s="27"/>
      <c r="H10" s="27"/>
      <c r="I10" s="27"/>
      <c r="J10" s="28"/>
      <c r="K10" s="21">
        <f>G9*(I9-I11)</f>
        <v>-1.0208685272583591</v>
      </c>
      <c r="L10" s="21"/>
      <c r="M10" s="2"/>
    </row>
    <row r="11" spans="1:16" hidden="1">
      <c r="A11" s="25"/>
      <c r="B11" s="44" t="s">
        <v>6</v>
      </c>
      <c r="C11" s="44"/>
      <c r="D11" s="45"/>
      <c r="E11" s="21">
        <f>E9</f>
        <v>15.3</v>
      </c>
      <c r="F11" s="21"/>
      <c r="G11" s="23">
        <f>G9</f>
        <v>9.3000000000000007</v>
      </c>
      <c r="H11" s="26">
        <v>0.95</v>
      </c>
      <c r="I11" s="26">
        <f>TAN(ACOS(H11))</f>
        <v>0.32868410517886321</v>
      </c>
      <c r="J11" s="23">
        <f>G11/400/1.73/H11*1000</f>
        <v>14.146638271980532</v>
      </c>
      <c r="K11" s="21">
        <f>G11*I11</f>
        <v>3.056762178163428</v>
      </c>
      <c r="L11" s="21">
        <f>G11/H11</f>
        <v>9.7894736842105274</v>
      </c>
      <c r="M11" s="2"/>
      <c r="N11" s="1"/>
    </row>
    <row r="12" spans="1:16">
      <c r="B12" s="16"/>
    </row>
    <row r="13" spans="1:16">
      <c r="B13" s="16"/>
    </row>
    <row r="14" spans="1:16">
      <c r="B14" s="16"/>
    </row>
    <row r="15" spans="1:16">
      <c r="B15" s="16"/>
    </row>
    <row r="16" spans="1:16">
      <c r="B16" s="16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  <row r="24" spans="2:2">
      <c r="B24" s="16"/>
    </row>
    <row r="25" spans="2:2">
      <c r="B25" s="16"/>
    </row>
    <row r="26" spans="2:2">
      <c r="B26" s="16"/>
    </row>
    <row r="27" spans="2:2">
      <c r="B27" s="16"/>
    </row>
    <row r="28" spans="2:2">
      <c r="B28" s="16"/>
    </row>
    <row r="29" spans="2:2">
      <c r="B29" s="16"/>
    </row>
    <row r="30" spans="2:2">
      <c r="B30" s="16"/>
    </row>
    <row r="31" spans="2:2">
      <c r="B31" s="16"/>
    </row>
    <row r="32" spans="2:2">
      <c r="B32" s="16"/>
    </row>
    <row r="33" spans="2:2">
      <c r="B33" s="16"/>
    </row>
    <row r="34" spans="2:2">
      <c r="B34" s="16"/>
    </row>
    <row r="35" spans="2:2">
      <c r="B35" s="16"/>
    </row>
    <row r="36" spans="2:2">
      <c r="B36" s="16"/>
    </row>
    <row r="37" spans="2:2">
      <c r="B37" s="16"/>
    </row>
    <row r="38" spans="2:2">
      <c r="B38" s="16"/>
    </row>
    <row r="39" spans="2:2">
      <c r="B39" s="16"/>
    </row>
    <row r="40" spans="2:2">
      <c r="B40" s="16"/>
    </row>
    <row r="41" spans="2:2">
      <c r="B41" s="16"/>
    </row>
    <row r="42" spans="2:2">
      <c r="B42" s="16"/>
    </row>
    <row r="43" spans="2:2">
      <c r="B43" s="16"/>
    </row>
    <row r="44" spans="2:2">
      <c r="B44" s="16"/>
    </row>
    <row r="45" spans="2:2">
      <c r="B45" s="16"/>
    </row>
    <row r="46" spans="2:2">
      <c r="B46" s="16"/>
    </row>
    <row r="47" spans="2:2">
      <c r="B47" s="16"/>
    </row>
    <row r="48" spans="2:2">
      <c r="B48" s="16"/>
    </row>
    <row r="49" spans="2:2">
      <c r="B49" s="16"/>
    </row>
    <row r="50" spans="2:2">
      <c r="B50" s="16"/>
    </row>
    <row r="51" spans="2:2">
      <c r="B51" s="16"/>
    </row>
    <row r="52" spans="2:2">
      <c r="B52" s="16"/>
    </row>
    <row r="53" spans="2:2">
      <c r="B53" s="16"/>
    </row>
    <row r="54" spans="2:2">
      <c r="B54" s="16"/>
    </row>
    <row r="55" spans="2:2">
      <c r="B55" s="16"/>
    </row>
    <row r="56" spans="2:2">
      <c r="B56" s="16"/>
    </row>
    <row r="57" spans="2:2">
      <c r="B57" s="16"/>
    </row>
    <row r="58" spans="2:2">
      <c r="B58" s="16"/>
    </row>
    <row r="59" spans="2:2">
      <c r="B59" s="16"/>
    </row>
    <row r="60" spans="2:2">
      <c r="B60" s="16"/>
    </row>
    <row r="61" spans="2:2">
      <c r="B61" s="16"/>
    </row>
    <row r="62" spans="2:2">
      <c r="B62" s="16"/>
    </row>
    <row r="63" spans="2:2">
      <c r="B63" s="16"/>
    </row>
    <row r="64" spans="2:2">
      <c r="B64" s="16"/>
    </row>
    <row r="65" spans="2:2">
      <c r="B65" s="16"/>
    </row>
    <row r="66" spans="2:2">
      <c r="B66" s="16"/>
    </row>
    <row r="67" spans="2:2">
      <c r="B67" s="16"/>
    </row>
    <row r="68" spans="2:2">
      <c r="B68" s="16"/>
    </row>
    <row r="69" spans="2:2">
      <c r="B69" s="16"/>
    </row>
    <row r="70" spans="2:2">
      <c r="B70" s="17"/>
    </row>
    <row r="71" spans="2:2">
      <c r="B71" s="16"/>
    </row>
  </sheetData>
  <mergeCells count="8">
    <mergeCell ref="I2:I3"/>
    <mergeCell ref="B9:D9"/>
    <mergeCell ref="B10:D10"/>
    <mergeCell ref="B11:D11"/>
    <mergeCell ref="A1:A3"/>
    <mergeCell ref="B1:B3"/>
    <mergeCell ref="F2:F3"/>
    <mergeCell ref="H2:H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5F66E-0539-4D08-A9F0-455322ED7701}">
  <dimension ref="A1:P71"/>
  <sheetViews>
    <sheetView tabSelected="1" zoomScaleNormal="100" zoomScaleSheetLayoutView="100" workbookViewId="0">
      <selection activeCell="C19" sqref="C19"/>
    </sheetView>
  </sheetViews>
  <sheetFormatPr defaultRowHeight="12.75"/>
  <cols>
    <col min="1" max="1" width="4" bestFit="1" customWidth="1"/>
    <col min="2" max="2" width="25.140625" style="18" customWidth="1"/>
    <col min="3" max="3" width="8.5703125" bestFit="1" customWidth="1"/>
    <col min="4" max="4" width="10.140625" customWidth="1"/>
    <col min="5" max="5" width="10.7109375" bestFit="1" customWidth="1"/>
    <col min="6" max="6" width="6.5703125" bestFit="1" customWidth="1"/>
    <col min="7" max="7" width="9.7109375" customWidth="1"/>
    <col min="8" max="8" width="5.7109375" hidden="1" customWidth="1"/>
    <col min="9" max="9" width="4.5703125" hidden="1" customWidth="1"/>
    <col min="10" max="10" width="6.5703125" hidden="1" customWidth="1"/>
    <col min="11" max="11" width="5.5703125" hidden="1" customWidth="1"/>
    <col min="12" max="12" width="6.5703125" hidden="1" customWidth="1"/>
    <col min="14" max="14" width="12" bestFit="1" customWidth="1"/>
    <col min="21" max="21" width="3" bestFit="1" customWidth="1"/>
  </cols>
  <sheetData>
    <row r="1" spans="1:16" ht="81.75" customHeight="1">
      <c r="A1" s="35" t="s">
        <v>15</v>
      </c>
      <c r="B1" s="40" t="s">
        <v>14</v>
      </c>
      <c r="C1" s="7" t="s">
        <v>11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  <c r="I1" s="12"/>
      <c r="J1" s="13" t="s">
        <v>20</v>
      </c>
      <c r="K1" s="13" t="s">
        <v>21</v>
      </c>
      <c r="L1" s="14" t="s">
        <v>22</v>
      </c>
    </row>
    <row r="2" spans="1:16" ht="12" customHeight="1">
      <c r="A2" s="39"/>
      <c r="B2" s="41"/>
      <c r="C2" s="5" t="s">
        <v>1</v>
      </c>
      <c r="D2" s="5" t="s">
        <v>2</v>
      </c>
      <c r="E2" s="5" t="s">
        <v>8</v>
      </c>
      <c r="F2" s="35" t="s">
        <v>27</v>
      </c>
      <c r="G2" s="5" t="s">
        <v>9</v>
      </c>
      <c r="H2" s="35" t="s">
        <v>23</v>
      </c>
      <c r="I2" s="35" t="s">
        <v>24</v>
      </c>
      <c r="J2" s="6" t="s">
        <v>10</v>
      </c>
      <c r="K2" s="5" t="s">
        <v>0</v>
      </c>
      <c r="L2" s="5" t="s">
        <v>4</v>
      </c>
      <c r="M2" s="3"/>
    </row>
    <row r="3" spans="1:16" ht="12" customHeight="1">
      <c r="A3" s="36"/>
      <c r="B3" s="42"/>
      <c r="C3" s="5" t="s">
        <v>12</v>
      </c>
      <c r="D3" s="5" t="s">
        <v>33</v>
      </c>
      <c r="E3" s="5" t="s">
        <v>12</v>
      </c>
      <c r="F3" s="36"/>
      <c r="G3" s="5" t="s">
        <v>12</v>
      </c>
      <c r="H3" s="36"/>
      <c r="I3" s="36"/>
      <c r="J3" s="6" t="s">
        <v>3</v>
      </c>
      <c r="K3" s="5" t="s">
        <v>25</v>
      </c>
      <c r="L3" s="5" t="s">
        <v>26</v>
      </c>
      <c r="M3" s="3"/>
    </row>
    <row r="4" spans="1:16" ht="12" customHeight="1">
      <c r="A4" s="8"/>
      <c r="B4" s="15"/>
      <c r="C4" s="9"/>
      <c r="D4" s="11"/>
      <c r="E4" s="9"/>
      <c r="F4" s="8"/>
      <c r="G4" s="9"/>
      <c r="H4" s="8"/>
      <c r="I4" s="8"/>
      <c r="J4" s="10"/>
      <c r="K4" s="9"/>
      <c r="L4" s="9"/>
      <c r="M4" s="3"/>
    </row>
    <row r="5" spans="1:16" ht="13.5" customHeight="1">
      <c r="A5" s="19">
        <v>1</v>
      </c>
      <c r="B5" s="20" t="s">
        <v>66</v>
      </c>
      <c r="C5" s="21">
        <v>2</v>
      </c>
      <c r="D5" s="22">
        <v>6</v>
      </c>
      <c r="E5" s="21">
        <f t="shared" ref="E5" si="0">C5*D5</f>
        <v>12</v>
      </c>
      <c r="F5" s="21">
        <v>0.3</v>
      </c>
      <c r="G5" s="21">
        <f t="shared" ref="G5" si="1">E5*F5</f>
        <v>3.5999999999999996</v>
      </c>
      <c r="H5" s="21"/>
      <c r="I5" s="21"/>
      <c r="J5" s="23"/>
      <c r="K5" s="21"/>
      <c r="L5" s="21"/>
      <c r="M5" s="2"/>
    </row>
    <row r="6" spans="1:16">
      <c r="A6" s="19">
        <v>2</v>
      </c>
      <c r="B6" s="20" t="s">
        <v>62</v>
      </c>
      <c r="C6" s="21">
        <v>3</v>
      </c>
      <c r="D6" s="22">
        <v>2</v>
      </c>
      <c r="E6" s="21">
        <f t="shared" ref="E6:E9" si="2">C6*D6</f>
        <v>6</v>
      </c>
      <c r="F6" s="21">
        <v>0.2</v>
      </c>
      <c r="G6" s="21">
        <f t="shared" ref="G6:G9" si="3">E6*F6</f>
        <v>1.2000000000000002</v>
      </c>
      <c r="H6" s="21"/>
      <c r="I6" s="21"/>
      <c r="J6" s="23"/>
      <c r="K6" s="21"/>
      <c r="L6" s="21"/>
      <c r="M6" s="2"/>
    </row>
    <row r="7" spans="1:16" ht="13.5" customHeight="1">
      <c r="A7" s="19">
        <v>3</v>
      </c>
      <c r="B7" s="20" t="s">
        <v>68</v>
      </c>
      <c r="C7" s="21">
        <v>1</v>
      </c>
      <c r="D7" s="22">
        <v>1</v>
      </c>
      <c r="E7" s="21">
        <f t="shared" si="2"/>
        <v>1</v>
      </c>
      <c r="F7" s="21">
        <v>0.5</v>
      </c>
      <c r="G7" s="21">
        <f t="shared" si="3"/>
        <v>0.5</v>
      </c>
      <c r="H7" s="21"/>
      <c r="I7" s="21"/>
      <c r="J7" s="23"/>
      <c r="K7" s="21"/>
      <c r="L7" s="21"/>
      <c r="M7" s="2"/>
    </row>
    <row r="8" spans="1:16" ht="13.5" customHeight="1">
      <c r="A8" s="19">
        <v>4</v>
      </c>
      <c r="B8" s="20" t="s">
        <v>67</v>
      </c>
      <c r="C8" s="21">
        <v>1</v>
      </c>
      <c r="D8" s="22">
        <v>4</v>
      </c>
      <c r="E8" s="21">
        <f t="shared" si="2"/>
        <v>4</v>
      </c>
      <c r="F8" s="21">
        <v>0.5</v>
      </c>
      <c r="G8" s="21">
        <f t="shared" si="3"/>
        <v>2</v>
      </c>
      <c r="H8" s="21"/>
      <c r="I8" s="21"/>
      <c r="J8" s="23"/>
      <c r="K8" s="21"/>
      <c r="L8" s="21"/>
      <c r="M8" s="2"/>
    </row>
    <row r="9" spans="1:16" ht="15.75" customHeight="1">
      <c r="A9" s="19">
        <v>5</v>
      </c>
      <c r="B9" s="20" t="s">
        <v>28</v>
      </c>
      <c r="C9" s="21">
        <v>0.5</v>
      </c>
      <c r="D9" s="22">
        <v>3</v>
      </c>
      <c r="E9" s="21">
        <f t="shared" si="2"/>
        <v>1.5</v>
      </c>
      <c r="F9" s="21">
        <v>0.9</v>
      </c>
      <c r="G9" s="21">
        <f t="shared" si="3"/>
        <v>1.35</v>
      </c>
      <c r="H9" s="21">
        <v>0.95</v>
      </c>
      <c r="I9" s="21">
        <f>TAN(ACOS(H9))</f>
        <v>0.32868410517886321</v>
      </c>
      <c r="J9" s="23">
        <f>G9/400/1.73/H9*1000</f>
        <v>2.0535442652874965</v>
      </c>
      <c r="K9" s="21">
        <f>G9*I9</f>
        <v>0.44372354199146535</v>
      </c>
      <c r="L9" s="21">
        <f>G9/H9</f>
        <v>1.4210526315789476</v>
      </c>
      <c r="M9" s="2"/>
    </row>
    <row r="10" spans="1:16" ht="13.5" customHeight="1">
      <c r="A10" s="19">
        <v>6</v>
      </c>
      <c r="B10" s="20" t="s">
        <v>69</v>
      </c>
      <c r="C10" s="21">
        <v>2</v>
      </c>
      <c r="D10" s="22">
        <v>1</v>
      </c>
      <c r="E10" s="21">
        <f t="shared" ref="E10" si="4">C10*D10</f>
        <v>2</v>
      </c>
      <c r="F10" s="21">
        <v>0.5</v>
      </c>
      <c r="G10" s="21">
        <f t="shared" ref="G10" si="5">E10*F10</f>
        <v>1</v>
      </c>
      <c r="H10" s="21"/>
      <c r="I10" s="21"/>
      <c r="J10" s="23"/>
      <c r="K10" s="21"/>
      <c r="L10" s="21"/>
      <c r="M10" s="2"/>
    </row>
    <row r="11" spans="1:16">
      <c r="A11" s="25"/>
      <c r="B11" s="37" t="s">
        <v>5</v>
      </c>
      <c r="C11" s="37"/>
      <c r="D11" s="38"/>
      <c r="E11" s="21">
        <f>SUM(E5:E10)</f>
        <v>26.5</v>
      </c>
      <c r="F11" s="26">
        <f>G11/E11</f>
        <v>0.36415094339622645</v>
      </c>
      <c r="G11" s="21">
        <f>SUM(G5:G10)</f>
        <v>9.65</v>
      </c>
      <c r="H11" s="26">
        <f>COS(ATAN(I11))</f>
        <v>0.99894451440938015</v>
      </c>
      <c r="I11" s="26">
        <f>K11/G11</f>
        <v>4.5981714196006773E-2</v>
      </c>
      <c r="J11" s="23">
        <f>G11/400/1.73/H11*1000</f>
        <v>13.959821095215943</v>
      </c>
      <c r="K11" s="21">
        <f>SUM(K5:K10)</f>
        <v>0.44372354199146535</v>
      </c>
      <c r="L11" s="21">
        <f>G11/H11</f>
        <v>9.6601961978894337</v>
      </c>
      <c r="M11" s="2"/>
      <c r="N11" s="1"/>
      <c r="P11" s="4"/>
    </row>
    <row r="12" spans="1:16">
      <c r="B12" s="16"/>
    </row>
    <row r="13" spans="1:16">
      <c r="B13" s="16"/>
    </row>
    <row r="14" spans="1:16">
      <c r="B14" s="16"/>
    </row>
    <row r="15" spans="1:16">
      <c r="B15" s="16"/>
    </row>
    <row r="16" spans="1:16">
      <c r="B16" s="16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  <row r="24" spans="2:2">
      <c r="B24" s="16"/>
    </row>
    <row r="25" spans="2:2">
      <c r="B25" s="16"/>
    </row>
    <row r="26" spans="2:2">
      <c r="B26" s="16"/>
    </row>
    <row r="27" spans="2:2">
      <c r="B27" s="16"/>
    </row>
    <row r="28" spans="2:2">
      <c r="B28" s="16"/>
    </row>
    <row r="29" spans="2:2">
      <c r="B29" s="16"/>
    </row>
    <row r="30" spans="2:2">
      <c r="B30" s="16"/>
    </row>
    <row r="31" spans="2:2">
      <c r="B31" s="16"/>
    </row>
    <row r="32" spans="2:2">
      <c r="B32" s="16"/>
    </row>
    <row r="33" spans="2:2">
      <c r="B33" s="16"/>
    </row>
    <row r="34" spans="2:2">
      <c r="B34" s="16"/>
    </row>
    <row r="35" spans="2:2">
      <c r="B35" s="16"/>
    </row>
    <row r="36" spans="2:2">
      <c r="B36" s="16"/>
    </row>
    <row r="37" spans="2:2">
      <c r="B37" s="16"/>
    </row>
    <row r="38" spans="2:2">
      <c r="B38" s="16"/>
    </row>
    <row r="39" spans="2:2">
      <c r="B39" s="16"/>
    </row>
    <row r="40" spans="2:2">
      <c r="B40" s="16"/>
    </row>
    <row r="41" spans="2:2">
      <c r="B41" s="16"/>
    </row>
    <row r="42" spans="2:2">
      <c r="B42" s="16"/>
    </row>
    <row r="43" spans="2:2">
      <c r="B43" s="16"/>
    </row>
    <row r="44" spans="2:2">
      <c r="B44" s="16"/>
    </row>
    <row r="45" spans="2:2">
      <c r="B45" s="16"/>
    </row>
    <row r="46" spans="2:2">
      <c r="B46" s="16"/>
    </row>
    <row r="47" spans="2:2">
      <c r="B47" s="16"/>
    </row>
    <row r="48" spans="2:2">
      <c r="B48" s="16"/>
    </row>
    <row r="49" spans="2:2">
      <c r="B49" s="16"/>
    </row>
    <row r="50" spans="2:2">
      <c r="B50" s="16"/>
    </row>
    <row r="51" spans="2:2">
      <c r="B51" s="16"/>
    </row>
    <row r="52" spans="2:2">
      <c r="B52" s="16"/>
    </row>
    <row r="53" spans="2:2">
      <c r="B53" s="16"/>
    </row>
    <row r="54" spans="2:2">
      <c r="B54" s="16"/>
    </row>
    <row r="55" spans="2:2">
      <c r="B55" s="16"/>
    </row>
    <row r="56" spans="2:2">
      <c r="B56" s="16"/>
    </row>
    <row r="57" spans="2:2">
      <c r="B57" s="16"/>
    </row>
    <row r="58" spans="2:2">
      <c r="B58" s="16"/>
    </row>
    <row r="59" spans="2:2">
      <c r="B59" s="16"/>
    </row>
    <row r="60" spans="2:2">
      <c r="B60" s="16"/>
    </row>
    <row r="61" spans="2:2">
      <c r="B61" s="16"/>
    </row>
    <row r="62" spans="2:2">
      <c r="B62" s="16"/>
    </row>
    <row r="63" spans="2:2">
      <c r="B63" s="16"/>
    </row>
    <row r="64" spans="2:2">
      <c r="B64" s="16"/>
    </row>
    <row r="65" spans="2:2">
      <c r="B65" s="16"/>
    </row>
    <row r="66" spans="2:2">
      <c r="B66" s="16"/>
    </row>
    <row r="67" spans="2:2">
      <c r="B67" s="16"/>
    </row>
    <row r="68" spans="2:2">
      <c r="B68" s="16"/>
    </row>
    <row r="69" spans="2:2">
      <c r="B69" s="16"/>
    </row>
    <row r="70" spans="2:2">
      <c r="B70" s="17"/>
    </row>
    <row r="71" spans="2:2">
      <c r="B71" s="16"/>
    </row>
  </sheetData>
  <mergeCells count="6">
    <mergeCell ref="I2:I3"/>
    <mergeCell ref="B11:D11"/>
    <mergeCell ref="A1:A3"/>
    <mergeCell ref="B1:B3"/>
    <mergeCell ref="F2:F3"/>
    <mergeCell ref="H2:H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A165A-EA81-4AD1-9159-D97268856C22}">
  <dimension ref="A1:P76"/>
  <sheetViews>
    <sheetView zoomScaleNormal="100" zoomScaleSheetLayoutView="100" workbookViewId="0">
      <selection activeCell="E32" sqref="E32"/>
    </sheetView>
  </sheetViews>
  <sheetFormatPr defaultRowHeight="12.75"/>
  <cols>
    <col min="1" max="1" width="4" bestFit="1" customWidth="1"/>
    <col min="2" max="2" width="25.140625" style="18" customWidth="1"/>
    <col min="3" max="3" width="8.5703125" bestFit="1" customWidth="1"/>
    <col min="4" max="4" width="10.140625" customWidth="1"/>
    <col min="5" max="5" width="10.7109375" bestFit="1" customWidth="1"/>
    <col min="6" max="6" width="6.5703125" bestFit="1" customWidth="1"/>
    <col min="7" max="7" width="9.7109375" customWidth="1"/>
    <col min="8" max="8" width="5.7109375" hidden="1" customWidth="1"/>
    <col min="9" max="9" width="4.5703125" hidden="1" customWidth="1"/>
    <col min="10" max="10" width="6.5703125" hidden="1" customWidth="1"/>
    <col min="11" max="11" width="5.5703125" hidden="1" customWidth="1"/>
    <col min="12" max="12" width="6.5703125" hidden="1" customWidth="1"/>
    <col min="14" max="14" width="12" bestFit="1" customWidth="1"/>
    <col min="21" max="21" width="3" bestFit="1" customWidth="1"/>
  </cols>
  <sheetData>
    <row r="1" spans="1:16" ht="81.75" customHeight="1">
      <c r="A1" s="35" t="s">
        <v>15</v>
      </c>
      <c r="B1" s="40" t="s">
        <v>14</v>
      </c>
      <c r="C1" s="7" t="s">
        <v>11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  <c r="I1" s="12"/>
      <c r="J1" s="13" t="s">
        <v>20</v>
      </c>
      <c r="K1" s="13" t="s">
        <v>21</v>
      </c>
      <c r="L1" s="14" t="s">
        <v>22</v>
      </c>
    </row>
    <row r="2" spans="1:16" ht="12" customHeight="1">
      <c r="A2" s="39"/>
      <c r="B2" s="41"/>
      <c r="C2" s="5" t="s">
        <v>1</v>
      </c>
      <c r="D2" s="5" t="s">
        <v>2</v>
      </c>
      <c r="E2" s="5" t="s">
        <v>8</v>
      </c>
      <c r="F2" s="35" t="s">
        <v>27</v>
      </c>
      <c r="G2" s="5" t="s">
        <v>9</v>
      </c>
      <c r="H2" s="35" t="s">
        <v>23</v>
      </c>
      <c r="I2" s="35" t="s">
        <v>24</v>
      </c>
      <c r="J2" s="6" t="s">
        <v>10</v>
      </c>
      <c r="K2" s="5" t="s">
        <v>0</v>
      </c>
      <c r="L2" s="5" t="s">
        <v>4</v>
      </c>
      <c r="M2" s="3"/>
    </row>
    <row r="3" spans="1:16" ht="12" customHeight="1">
      <c r="A3" s="36"/>
      <c r="B3" s="42"/>
      <c r="C3" s="5" t="s">
        <v>12</v>
      </c>
      <c r="D3" s="5" t="s">
        <v>33</v>
      </c>
      <c r="E3" s="5" t="s">
        <v>12</v>
      </c>
      <c r="F3" s="36"/>
      <c r="G3" s="5" t="s">
        <v>12</v>
      </c>
      <c r="H3" s="36"/>
      <c r="I3" s="36"/>
      <c r="J3" s="6" t="s">
        <v>3</v>
      </c>
      <c r="K3" s="5" t="s">
        <v>25</v>
      </c>
      <c r="L3" s="5" t="s">
        <v>26</v>
      </c>
      <c r="M3" s="3"/>
    </row>
    <row r="4" spans="1:16" ht="12" customHeight="1">
      <c r="A4" s="8"/>
      <c r="B4" s="15"/>
      <c r="C4" s="9"/>
      <c r="D4" s="11"/>
      <c r="E4" s="9"/>
      <c r="F4" s="8"/>
      <c r="G4" s="9"/>
      <c r="H4" s="8"/>
      <c r="I4" s="8"/>
      <c r="J4" s="10"/>
      <c r="K4" s="9"/>
      <c r="L4" s="9"/>
      <c r="M4" s="3"/>
    </row>
    <row r="5" spans="1:16">
      <c r="A5" s="19"/>
      <c r="B5" s="20" t="s">
        <v>36</v>
      </c>
      <c r="C5" s="21">
        <v>10</v>
      </c>
      <c r="D5" s="22">
        <v>1</v>
      </c>
      <c r="E5" s="21">
        <f t="shared" ref="E5:E15" si="0">C5*D5</f>
        <v>10</v>
      </c>
      <c r="F5" s="21">
        <v>0.25</v>
      </c>
      <c r="G5" s="21">
        <f t="shared" ref="G5:G15" si="1">E5*F5</f>
        <v>2.5</v>
      </c>
      <c r="H5" s="21">
        <v>0.9</v>
      </c>
      <c r="I5" s="21">
        <f>TAN(ACOS(H5))</f>
        <v>0.48432210483785254</v>
      </c>
      <c r="J5" s="23">
        <f>G5/400/1.73/H5*1000</f>
        <v>4.0141297366730893</v>
      </c>
      <c r="K5" s="21">
        <f>G5*I5</f>
        <v>1.2108052620946315</v>
      </c>
      <c r="L5" s="21">
        <f>G5/H5</f>
        <v>2.7777777777777777</v>
      </c>
      <c r="M5" s="2"/>
    </row>
    <row r="6" spans="1:16">
      <c r="A6" s="19"/>
      <c r="B6" s="20" t="s">
        <v>29</v>
      </c>
      <c r="C6" s="21">
        <v>2</v>
      </c>
      <c r="D6" s="22">
        <v>3</v>
      </c>
      <c r="E6" s="21">
        <f t="shared" si="0"/>
        <v>6</v>
      </c>
      <c r="F6" s="21">
        <v>0.25</v>
      </c>
      <c r="G6" s="21">
        <f t="shared" si="1"/>
        <v>1.5</v>
      </c>
      <c r="H6" s="21"/>
      <c r="I6" s="21"/>
      <c r="J6" s="23"/>
      <c r="K6" s="21"/>
      <c r="L6" s="21"/>
      <c r="M6" s="2"/>
    </row>
    <row r="7" spans="1:16" ht="15" customHeight="1">
      <c r="A7" s="19"/>
      <c r="B7" s="20" t="s">
        <v>49</v>
      </c>
      <c r="C7" s="21">
        <v>4.8</v>
      </c>
      <c r="D7" s="22">
        <v>1</v>
      </c>
      <c r="E7" s="21">
        <f t="shared" si="0"/>
        <v>4.8</v>
      </c>
      <c r="F7" s="21">
        <v>0.7</v>
      </c>
      <c r="G7" s="21">
        <f t="shared" si="1"/>
        <v>3.36</v>
      </c>
      <c r="H7" s="21">
        <v>0.9</v>
      </c>
      <c r="I7" s="21">
        <f>TAN(ACOS(H7))</f>
        <v>0.48432210483785254</v>
      </c>
      <c r="J7" s="23">
        <f>G7/400/1.73/H7*1000</f>
        <v>5.3949903660886322</v>
      </c>
      <c r="K7" s="21">
        <f>G7*I7</f>
        <v>1.6273222722551846</v>
      </c>
      <c r="L7" s="21">
        <f>G7/H7</f>
        <v>3.7333333333333329</v>
      </c>
      <c r="M7" s="2"/>
    </row>
    <row r="8" spans="1:16" ht="13.5" customHeight="1">
      <c r="A8" s="19"/>
      <c r="B8" s="20" t="s">
        <v>51</v>
      </c>
      <c r="C8" s="21">
        <v>9</v>
      </c>
      <c r="D8" s="22">
        <v>1</v>
      </c>
      <c r="E8" s="21">
        <f t="shared" si="0"/>
        <v>9</v>
      </c>
      <c r="F8" s="21">
        <v>0.7</v>
      </c>
      <c r="G8" s="21">
        <f t="shared" si="1"/>
        <v>6.3</v>
      </c>
      <c r="H8" s="21">
        <v>0.9</v>
      </c>
      <c r="I8" s="21">
        <f>TAN(ACOS(H8))</f>
        <v>0.48432210483785254</v>
      </c>
      <c r="J8" s="23">
        <f>G8/400/1.73/H8*1000</f>
        <v>10.115606936416185</v>
      </c>
      <c r="K8" s="21">
        <f>G8*I8</f>
        <v>3.051229260478471</v>
      </c>
      <c r="L8" s="21">
        <f>G8/H8</f>
        <v>7</v>
      </c>
      <c r="M8" s="2"/>
    </row>
    <row r="9" spans="1:16" ht="13.5" customHeight="1">
      <c r="A9" s="19"/>
      <c r="B9" s="20" t="s">
        <v>52</v>
      </c>
      <c r="C9" s="21">
        <v>3</v>
      </c>
      <c r="D9" s="22">
        <v>1</v>
      </c>
      <c r="E9" s="21">
        <f t="shared" si="0"/>
        <v>3</v>
      </c>
      <c r="F9" s="21">
        <v>0.7</v>
      </c>
      <c r="G9" s="21">
        <f t="shared" si="1"/>
        <v>2.0999999999999996</v>
      </c>
      <c r="H9" s="21"/>
      <c r="I9" s="21"/>
      <c r="J9" s="23"/>
      <c r="K9" s="21"/>
      <c r="L9" s="21"/>
      <c r="M9" s="2"/>
    </row>
    <row r="10" spans="1:16" ht="13.5" customHeight="1">
      <c r="A10" s="19"/>
      <c r="B10" s="20" t="s">
        <v>53</v>
      </c>
      <c r="C10" s="21">
        <v>4</v>
      </c>
      <c r="D10" s="22">
        <v>1</v>
      </c>
      <c r="E10" s="21">
        <f t="shared" si="0"/>
        <v>4</v>
      </c>
      <c r="F10" s="21">
        <v>0.7</v>
      </c>
      <c r="G10" s="21">
        <f t="shared" si="1"/>
        <v>2.8</v>
      </c>
      <c r="H10" s="21"/>
      <c r="I10" s="21"/>
      <c r="J10" s="23"/>
      <c r="K10" s="21"/>
      <c r="L10" s="21"/>
      <c r="M10" s="2"/>
    </row>
    <row r="11" spans="1:16" ht="13.5" customHeight="1">
      <c r="A11" s="19"/>
      <c r="B11" s="20" t="s">
        <v>54</v>
      </c>
      <c r="C11" s="21">
        <v>4</v>
      </c>
      <c r="D11" s="22">
        <v>1</v>
      </c>
      <c r="E11" s="21">
        <f t="shared" si="0"/>
        <v>4</v>
      </c>
      <c r="F11" s="21">
        <v>0.7</v>
      </c>
      <c r="G11" s="21">
        <f t="shared" si="1"/>
        <v>2.8</v>
      </c>
      <c r="H11" s="21"/>
      <c r="I11" s="21"/>
      <c r="J11" s="23"/>
      <c r="K11" s="21"/>
      <c r="L11" s="21"/>
      <c r="M11" s="2"/>
    </row>
    <row r="12" spans="1:16" ht="13.5" customHeight="1">
      <c r="A12" s="19"/>
      <c r="B12" s="20" t="s">
        <v>55</v>
      </c>
      <c r="C12" s="21">
        <v>0.1</v>
      </c>
      <c r="D12" s="22">
        <v>1</v>
      </c>
      <c r="E12" s="21">
        <f t="shared" si="0"/>
        <v>0.1</v>
      </c>
      <c r="F12" s="21">
        <v>0.7</v>
      </c>
      <c r="G12" s="21">
        <f t="shared" si="1"/>
        <v>6.9999999999999993E-2</v>
      </c>
      <c r="H12" s="21"/>
      <c r="I12" s="21"/>
      <c r="J12" s="23"/>
      <c r="K12" s="21"/>
      <c r="L12" s="21"/>
      <c r="M12" s="2"/>
    </row>
    <row r="13" spans="1:16" ht="15.75" customHeight="1">
      <c r="A13" s="19"/>
      <c r="B13" s="20" t="s">
        <v>50</v>
      </c>
      <c r="C13" s="21">
        <v>2.2000000000000002</v>
      </c>
      <c r="D13" s="22">
        <v>2</v>
      </c>
      <c r="E13" s="21">
        <f t="shared" si="0"/>
        <v>4.4000000000000004</v>
      </c>
      <c r="F13" s="21">
        <v>0.7</v>
      </c>
      <c r="G13" s="21">
        <f t="shared" si="1"/>
        <v>3.08</v>
      </c>
      <c r="H13" s="21">
        <v>0.9</v>
      </c>
      <c r="I13" s="21">
        <f>TAN(ACOS(H13))</f>
        <v>0.48432210483785254</v>
      </c>
      <c r="J13" s="23">
        <f>G13/400/1.73/H13*1000</f>
        <v>4.9454078355812463</v>
      </c>
      <c r="K13" s="21">
        <f>G13*I13</f>
        <v>1.4917120829005859</v>
      </c>
      <c r="L13" s="21">
        <f>G13/H13</f>
        <v>3.4222222222222221</v>
      </c>
      <c r="M13" s="2"/>
    </row>
    <row r="14" spans="1:16" ht="15.75" customHeight="1">
      <c r="A14" s="19"/>
      <c r="B14" s="20" t="s">
        <v>28</v>
      </c>
      <c r="C14" s="21">
        <v>0.5</v>
      </c>
      <c r="D14" s="22">
        <v>2</v>
      </c>
      <c r="E14" s="21">
        <f t="shared" si="0"/>
        <v>1</v>
      </c>
      <c r="F14" s="21">
        <v>1</v>
      </c>
      <c r="G14" s="21">
        <f t="shared" si="1"/>
        <v>1</v>
      </c>
      <c r="H14" s="21">
        <v>0.95</v>
      </c>
      <c r="I14" s="21">
        <f>TAN(ACOS(H14))</f>
        <v>0.32868410517886321</v>
      </c>
      <c r="J14" s="23">
        <f>G14/400/1.73/H14*1000</f>
        <v>1.5211439002129603</v>
      </c>
      <c r="K14" s="21">
        <f>G14*I14</f>
        <v>0.32868410517886321</v>
      </c>
      <c r="L14" s="21">
        <f>G14/H14</f>
        <v>1.0526315789473684</v>
      </c>
      <c r="M14" s="2"/>
    </row>
    <row r="15" spans="1:16" ht="14.25" customHeight="1">
      <c r="A15" s="19"/>
      <c r="B15" s="20" t="s">
        <v>56</v>
      </c>
      <c r="C15" s="21">
        <v>1</v>
      </c>
      <c r="D15" s="22">
        <v>1</v>
      </c>
      <c r="E15" s="21">
        <f t="shared" si="0"/>
        <v>1</v>
      </c>
      <c r="F15" s="21">
        <v>0.7</v>
      </c>
      <c r="G15" s="21">
        <f t="shared" si="1"/>
        <v>0.7</v>
      </c>
      <c r="H15" s="21">
        <v>0.9</v>
      </c>
      <c r="I15" s="21">
        <f t="shared" ref="I15" si="2">TAN(ACOS(H15))</f>
        <v>0.48432210483785254</v>
      </c>
      <c r="J15" s="23">
        <f t="shared" ref="J15" si="3">G15/400/1.73/H15*1000</f>
        <v>1.1239563262684649</v>
      </c>
      <c r="K15" s="21">
        <f t="shared" ref="K15" si="4">G15*I15</f>
        <v>0.33902547338649675</v>
      </c>
      <c r="L15" s="21">
        <f t="shared" ref="L15" si="5">G15/H15</f>
        <v>0.77777777777777768</v>
      </c>
      <c r="M15" s="2"/>
    </row>
    <row r="16" spans="1:16">
      <c r="A16" s="25"/>
      <c r="B16" s="37" t="s">
        <v>5</v>
      </c>
      <c r="C16" s="37"/>
      <c r="D16" s="38"/>
      <c r="E16" s="21">
        <f>SUM(E5:E15)</f>
        <v>47.3</v>
      </c>
      <c r="F16" s="26">
        <f>G16/E16</f>
        <v>0.554122621564482</v>
      </c>
      <c r="G16" s="21">
        <f>SUM(G5:G15)</f>
        <v>26.209999999999997</v>
      </c>
      <c r="H16" s="26">
        <f>COS(ATAN(I16))</f>
        <v>0.95594121846946944</v>
      </c>
      <c r="I16" s="26">
        <f>K16/G16</f>
        <v>0.3070880754022981</v>
      </c>
      <c r="J16" s="23">
        <f>G16/400/1.73/H16*1000</f>
        <v>39.62139283416856</v>
      </c>
      <c r="K16" s="21">
        <f>SUM(K5:K15)</f>
        <v>8.0487784562942331</v>
      </c>
      <c r="L16" s="21">
        <f>G16/H16</f>
        <v>27.418003841244644</v>
      </c>
      <c r="M16" s="2"/>
      <c r="N16" s="1"/>
      <c r="P16" s="4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  <row r="24" spans="2:2">
      <c r="B24" s="16"/>
    </row>
    <row r="25" spans="2:2">
      <c r="B25" s="16"/>
    </row>
    <row r="26" spans="2:2">
      <c r="B26" s="16"/>
    </row>
    <row r="27" spans="2:2">
      <c r="B27" s="16"/>
    </row>
    <row r="28" spans="2:2">
      <c r="B28" s="16"/>
    </row>
    <row r="29" spans="2:2">
      <c r="B29" s="16"/>
    </row>
    <row r="30" spans="2:2">
      <c r="B30" s="16"/>
    </row>
    <row r="31" spans="2:2">
      <c r="B31" s="16"/>
    </row>
    <row r="32" spans="2:2">
      <c r="B32" s="16"/>
    </row>
    <row r="33" spans="2:2">
      <c r="B33" s="16"/>
    </row>
    <row r="34" spans="2:2">
      <c r="B34" s="16"/>
    </row>
    <row r="35" spans="2:2">
      <c r="B35" s="16"/>
    </row>
    <row r="36" spans="2:2">
      <c r="B36" s="16"/>
    </row>
    <row r="37" spans="2:2">
      <c r="B37" s="16"/>
    </row>
    <row r="38" spans="2:2">
      <c r="B38" s="16"/>
    </row>
    <row r="39" spans="2:2">
      <c r="B39" s="16"/>
    </row>
    <row r="40" spans="2:2">
      <c r="B40" s="16"/>
    </row>
    <row r="41" spans="2:2">
      <c r="B41" s="16"/>
    </row>
    <row r="42" spans="2:2">
      <c r="B42" s="16"/>
    </row>
    <row r="43" spans="2:2">
      <c r="B43" s="16"/>
    </row>
    <row r="44" spans="2:2">
      <c r="B44" s="16"/>
    </row>
    <row r="45" spans="2:2">
      <c r="B45" s="16"/>
    </row>
    <row r="46" spans="2:2">
      <c r="B46" s="16"/>
    </row>
    <row r="47" spans="2:2">
      <c r="B47" s="16"/>
    </row>
    <row r="48" spans="2:2">
      <c r="B48" s="16"/>
    </row>
    <row r="49" spans="2:2">
      <c r="B49" s="16"/>
    </row>
    <row r="50" spans="2:2">
      <c r="B50" s="16"/>
    </row>
    <row r="51" spans="2:2">
      <c r="B51" s="16"/>
    </row>
    <row r="52" spans="2:2">
      <c r="B52" s="16"/>
    </row>
    <row r="53" spans="2:2">
      <c r="B53" s="16"/>
    </row>
    <row r="54" spans="2:2">
      <c r="B54" s="16"/>
    </row>
    <row r="55" spans="2:2">
      <c r="B55" s="16"/>
    </row>
    <row r="56" spans="2:2">
      <c r="B56" s="16"/>
    </row>
    <row r="57" spans="2:2">
      <c r="B57" s="16"/>
    </row>
    <row r="58" spans="2:2">
      <c r="B58" s="16"/>
    </row>
    <row r="59" spans="2:2">
      <c r="B59" s="16"/>
    </row>
    <row r="60" spans="2:2">
      <c r="B60" s="16"/>
    </row>
    <row r="61" spans="2:2">
      <c r="B61" s="16"/>
    </row>
    <row r="62" spans="2:2">
      <c r="B62" s="16"/>
    </row>
    <row r="63" spans="2:2">
      <c r="B63" s="16"/>
    </row>
    <row r="64" spans="2:2">
      <c r="B64" s="16"/>
    </row>
    <row r="65" spans="2:2">
      <c r="B65" s="16"/>
    </row>
    <row r="66" spans="2:2">
      <c r="B66" s="16"/>
    </row>
    <row r="67" spans="2:2">
      <c r="B67" s="16"/>
    </row>
    <row r="68" spans="2:2">
      <c r="B68" s="16"/>
    </row>
    <row r="69" spans="2:2">
      <c r="B69" s="16"/>
    </row>
    <row r="70" spans="2:2">
      <c r="B70" s="16"/>
    </row>
    <row r="71" spans="2:2">
      <c r="B71" s="16"/>
    </row>
    <row r="72" spans="2:2">
      <c r="B72" s="16"/>
    </row>
    <row r="73" spans="2:2">
      <c r="B73" s="16"/>
    </row>
    <row r="74" spans="2:2">
      <c r="B74" s="16"/>
    </row>
    <row r="75" spans="2:2">
      <c r="B75" s="17"/>
    </row>
    <row r="76" spans="2:2">
      <c r="B76" s="16"/>
    </row>
  </sheetData>
  <mergeCells count="6">
    <mergeCell ref="I2:I3"/>
    <mergeCell ref="B16:D16"/>
    <mergeCell ref="A1:A3"/>
    <mergeCell ref="B1:B3"/>
    <mergeCell ref="F2:F3"/>
    <mergeCell ref="H2:H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A3109-98FE-49F8-B115-39795E3EA4C1}">
  <dimension ref="A1:P75"/>
  <sheetViews>
    <sheetView zoomScaleNormal="100" zoomScaleSheetLayoutView="100" workbookViewId="0">
      <selection activeCell="N23" sqref="N23"/>
    </sheetView>
  </sheetViews>
  <sheetFormatPr defaultRowHeight="12.75"/>
  <cols>
    <col min="1" max="1" width="4" bestFit="1" customWidth="1"/>
    <col min="2" max="2" width="21.7109375" style="18" customWidth="1"/>
    <col min="3" max="3" width="8.5703125" bestFit="1" customWidth="1"/>
    <col min="4" max="4" width="10.140625" customWidth="1"/>
    <col min="5" max="5" width="10.7109375" bestFit="1" customWidth="1"/>
    <col min="6" max="6" width="6.5703125" bestFit="1" customWidth="1"/>
    <col min="7" max="7" width="9.7109375" customWidth="1"/>
    <col min="8" max="8" width="5.7109375" hidden="1" customWidth="1"/>
    <col min="9" max="9" width="4.5703125" hidden="1" customWidth="1"/>
    <col min="10" max="10" width="6.5703125" hidden="1" customWidth="1"/>
    <col min="11" max="11" width="5.5703125" hidden="1" customWidth="1"/>
    <col min="12" max="12" width="6.5703125" hidden="1" customWidth="1"/>
    <col min="14" max="14" width="12" bestFit="1" customWidth="1"/>
    <col min="21" max="21" width="3" bestFit="1" customWidth="1"/>
  </cols>
  <sheetData>
    <row r="1" spans="1:16" ht="81.75" customHeight="1">
      <c r="A1" s="35" t="s">
        <v>15</v>
      </c>
      <c r="B1" s="40" t="s">
        <v>14</v>
      </c>
      <c r="C1" s="7" t="s">
        <v>11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  <c r="I1" s="12"/>
      <c r="J1" s="13" t="s">
        <v>20</v>
      </c>
      <c r="K1" s="13" t="s">
        <v>21</v>
      </c>
      <c r="L1" s="14" t="s">
        <v>22</v>
      </c>
    </row>
    <row r="2" spans="1:16" ht="12" customHeight="1">
      <c r="A2" s="39"/>
      <c r="B2" s="41"/>
      <c r="C2" s="5" t="s">
        <v>1</v>
      </c>
      <c r="D2" s="5" t="s">
        <v>2</v>
      </c>
      <c r="E2" s="5" t="s">
        <v>8</v>
      </c>
      <c r="F2" s="35" t="s">
        <v>27</v>
      </c>
      <c r="G2" s="5" t="s">
        <v>9</v>
      </c>
      <c r="H2" s="35" t="s">
        <v>23</v>
      </c>
      <c r="I2" s="35" t="s">
        <v>24</v>
      </c>
      <c r="J2" s="6" t="s">
        <v>10</v>
      </c>
      <c r="K2" s="5" t="s">
        <v>0</v>
      </c>
      <c r="L2" s="5" t="s">
        <v>4</v>
      </c>
      <c r="M2" s="3"/>
    </row>
    <row r="3" spans="1:16" ht="12" customHeight="1">
      <c r="A3" s="36"/>
      <c r="B3" s="42"/>
      <c r="C3" s="5" t="s">
        <v>12</v>
      </c>
      <c r="D3" s="5" t="s">
        <v>33</v>
      </c>
      <c r="E3" s="5" t="s">
        <v>12</v>
      </c>
      <c r="F3" s="36"/>
      <c r="G3" s="5" t="s">
        <v>12</v>
      </c>
      <c r="H3" s="36"/>
      <c r="I3" s="36"/>
      <c r="J3" s="6" t="s">
        <v>3</v>
      </c>
      <c r="K3" s="5" t="s">
        <v>25</v>
      </c>
      <c r="L3" s="5" t="s">
        <v>26</v>
      </c>
      <c r="M3" s="3"/>
    </row>
    <row r="4" spans="1:16" ht="12" customHeight="1">
      <c r="A4" s="8"/>
      <c r="B4" s="15"/>
      <c r="C4" s="9"/>
      <c r="D4" s="11"/>
      <c r="E4" s="9"/>
      <c r="F4" s="8"/>
      <c r="G4" s="9"/>
      <c r="H4" s="8"/>
      <c r="I4" s="8"/>
      <c r="J4" s="10"/>
      <c r="K4" s="9"/>
      <c r="L4" s="9"/>
      <c r="M4" s="3"/>
    </row>
    <row r="5" spans="1:16" ht="12" customHeight="1">
      <c r="A5" s="19"/>
      <c r="B5" s="20" t="s">
        <v>36</v>
      </c>
      <c r="C5" s="21">
        <v>10</v>
      </c>
      <c r="D5" s="22">
        <v>1</v>
      </c>
      <c r="E5" s="21">
        <f t="shared" ref="E5" si="0">C5*D5</f>
        <v>10</v>
      </c>
      <c r="F5" s="21">
        <v>0.25</v>
      </c>
      <c r="G5" s="21">
        <f t="shared" ref="G5" si="1">E5*F5</f>
        <v>2.5</v>
      </c>
      <c r="H5" s="8"/>
      <c r="I5" s="8"/>
      <c r="J5" s="10"/>
      <c r="K5" s="9"/>
      <c r="L5" s="9"/>
      <c r="M5" s="3"/>
    </row>
    <row r="6" spans="1:16">
      <c r="A6" s="19"/>
      <c r="B6" s="20" t="s">
        <v>29</v>
      </c>
      <c r="C6" s="21">
        <v>2</v>
      </c>
      <c r="D6" s="22">
        <v>8</v>
      </c>
      <c r="E6" s="21">
        <f t="shared" ref="E6:E7" si="2">C6*D6</f>
        <v>16</v>
      </c>
      <c r="F6" s="21">
        <v>0.25</v>
      </c>
      <c r="G6" s="21">
        <f t="shared" ref="G6:G7" si="3">E6*F6</f>
        <v>4</v>
      </c>
      <c r="H6" s="21"/>
      <c r="I6" s="21"/>
      <c r="J6" s="23"/>
      <c r="K6" s="21"/>
      <c r="L6" s="21"/>
      <c r="M6" s="2"/>
    </row>
    <row r="7" spans="1:16">
      <c r="A7" s="19"/>
      <c r="B7" s="20" t="s">
        <v>31</v>
      </c>
      <c r="C7" s="21">
        <v>1</v>
      </c>
      <c r="D7" s="22">
        <v>3</v>
      </c>
      <c r="E7" s="21">
        <f t="shared" si="2"/>
        <v>3</v>
      </c>
      <c r="F7" s="21">
        <v>0.7</v>
      </c>
      <c r="G7" s="21">
        <f t="shared" si="3"/>
        <v>2.0999999999999996</v>
      </c>
      <c r="H7" s="21">
        <v>0.9</v>
      </c>
      <c r="I7" s="21">
        <f>TAN(ACOS(H7))</f>
        <v>0.48432210483785254</v>
      </c>
      <c r="J7" s="23">
        <f>G7/400/1.73/H7*1000</f>
        <v>3.3718689788053946</v>
      </c>
      <c r="K7" s="21">
        <f>G7*I7</f>
        <v>1.0170764201594902</v>
      </c>
      <c r="L7" s="21">
        <f>G7/H7</f>
        <v>2.333333333333333</v>
      </c>
      <c r="M7" s="2"/>
    </row>
    <row r="8" spans="1:16" ht="13.5" customHeight="1">
      <c r="A8" s="19"/>
      <c r="B8" s="20" t="s">
        <v>46</v>
      </c>
      <c r="C8" s="21">
        <v>1</v>
      </c>
      <c r="D8" s="22">
        <v>1</v>
      </c>
      <c r="E8" s="21">
        <f t="shared" ref="E8:E13" si="4">C8*D8</f>
        <v>1</v>
      </c>
      <c r="F8" s="21">
        <v>0.7</v>
      </c>
      <c r="G8" s="21">
        <f t="shared" ref="G8:G13" si="5">E8*F8</f>
        <v>0.7</v>
      </c>
      <c r="H8" s="21">
        <v>0.9</v>
      </c>
      <c r="I8" s="21">
        <f>TAN(ACOS(H8))</f>
        <v>0.48432210483785254</v>
      </c>
      <c r="J8" s="23">
        <f>G8/400/1.73/H8*1000</f>
        <v>1.1239563262684649</v>
      </c>
      <c r="K8" s="21">
        <f>G8*I8</f>
        <v>0.33902547338649675</v>
      </c>
      <c r="L8" s="21">
        <f>G8/H8</f>
        <v>0.77777777777777768</v>
      </c>
      <c r="M8" s="2"/>
    </row>
    <row r="9" spans="1:16" ht="15.75" customHeight="1">
      <c r="A9" s="19"/>
      <c r="B9" s="20" t="s">
        <v>47</v>
      </c>
      <c r="C9" s="21">
        <v>0.3</v>
      </c>
      <c r="D9" s="22">
        <v>1</v>
      </c>
      <c r="E9" s="21">
        <f t="shared" si="4"/>
        <v>0.3</v>
      </c>
      <c r="F9" s="21">
        <v>0.8</v>
      </c>
      <c r="G9" s="21">
        <f t="shared" si="5"/>
        <v>0.24</v>
      </c>
      <c r="H9" s="21">
        <v>0.9</v>
      </c>
      <c r="I9" s="21">
        <f>TAN(ACOS(H9))</f>
        <v>0.48432210483785254</v>
      </c>
      <c r="J9" s="23">
        <f>G9/400/1.73/H9*1000</f>
        <v>0.38535645472061653</v>
      </c>
      <c r="K9" s="21">
        <f>G9*I9</f>
        <v>0.1162373051610846</v>
      </c>
      <c r="L9" s="21">
        <f>G9/H9</f>
        <v>0.26666666666666666</v>
      </c>
      <c r="M9" s="2"/>
    </row>
    <row r="10" spans="1:16" ht="15.75" customHeight="1">
      <c r="A10" s="19"/>
      <c r="B10" s="20" t="s">
        <v>48</v>
      </c>
      <c r="C10" s="21">
        <v>3</v>
      </c>
      <c r="D10" s="22">
        <v>1</v>
      </c>
      <c r="E10" s="21">
        <f t="shared" ref="E10" si="6">C10*D10</f>
        <v>3</v>
      </c>
      <c r="F10" s="21">
        <v>0.8</v>
      </c>
      <c r="G10" s="21">
        <f t="shared" ref="G10" si="7">E10*F10</f>
        <v>2.4000000000000004</v>
      </c>
      <c r="H10" s="21"/>
      <c r="I10" s="21"/>
      <c r="J10" s="23"/>
      <c r="K10" s="21"/>
      <c r="L10" s="21"/>
      <c r="M10" s="2"/>
    </row>
    <row r="11" spans="1:16" ht="14.25" customHeight="1">
      <c r="A11" s="19"/>
      <c r="B11" s="20" t="s">
        <v>38</v>
      </c>
      <c r="C11" s="21">
        <v>0.2</v>
      </c>
      <c r="D11" s="22">
        <v>3</v>
      </c>
      <c r="E11" s="21">
        <f t="shared" ref="E11" si="8">C11*D11</f>
        <v>0.60000000000000009</v>
      </c>
      <c r="F11" s="21">
        <v>0.8</v>
      </c>
      <c r="G11" s="21">
        <f t="shared" ref="G11" si="9">E11*F11</f>
        <v>0.48000000000000009</v>
      </c>
      <c r="H11" s="21">
        <v>0.9</v>
      </c>
      <c r="I11" s="21">
        <f>TAN(ACOS(H11))</f>
        <v>0.48432210483785254</v>
      </c>
      <c r="J11" s="23">
        <f>G11/400/1.73/H11*1000</f>
        <v>0.77071290944123338</v>
      </c>
      <c r="K11" s="21">
        <f>G11*I11</f>
        <v>0.23247461032216926</v>
      </c>
      <c r="L11" s="21">
        <f>G11/H11</f>
        <v>0.53333333333333344</v>
      </c>
      <c r="M11" s="2"/>
    </row>
    <row r="12" spans="1:16" ht="14.25" customHeight="1">
      <c r="A12" s="19"/>
      <c r="B12" s="20" t="s">
        <v>58</v>
      </c>
      <c r="C12" s="21">
        <v>0.6</v>
      </c>
      <c r="D12" s="22">
        <v>2</v>
      </c>
      <c r="E12" s="21">
        <f t="shared" ref="E12" si="10">C12*D12</f>
        <v>1.2</v>
      </c>
      <c r="F12" s="21">
        <v>0.1</v>
      </c>
      <c r="G12" s="21">
        <f t="shared" ref="G12" si="11">E12*F12</f>
        <v>0.12</v>
      </c>
      <c r="H12" s="21"/>
      <c r="I12" s="21"/>
      <c r="J12" s="23"/>
      <c r="K12" s="21"/>
      <c r="L12" s="21"/>
      <c r="M12" s="2"/>
    </row>
    <row r="13" spans="1:16" ht="15" customHeight="1">
      <c r="A13" s="19"/>
      <c r="B13" s="20" t="s">
        <v>28</v>
      </c>
      <c r="C13" s="21">
        <v>0.5</v>
      </c>
      <c r="D13" s="22">
        <v>7</v>
      </c>
      <c r="E13" s="21">
        <f t="shared" si="4"/>
        <v>3.5</v>
      </c>
      <c r="F13" s="21">
        <v>1</v>
      </c>
      <c r="G13" s="21">
        <f t="shared" si="5"/>
        <v>3.5</v>
      </c>
      <c r="H13" s="21">
        <v>0.95</v>
      </c>
      <c r="I13" s="21">
        <f>TAN(ACOS(H13))</f>
        <v>0.32868410517886321</v>
      </c>
      <c r="J13" s="23">
        <f>G13/400/1.73/H13*1000</f>
        <v>5.3240036507453619</v>
      </c>
      <c r="K13" s="21">
        <f>G13*I13</f>
        <v>1.1503943681260211</v>
      </c>
      <c r="L13" s="21">
        <f>G13/H13</f>
        <v>3.6842105263157898</v>
      </c>
      <c r="M13" s="2"/>
    </row>
    <row r="14" spans="1:16">
      <c r="A14" s="19"/>
      <c r="B14" s="24"/>
      <c r="C14" s="21"/>
      <c r="D14" s="22"/>
      <c r="E14" s="21"/>
      <c r="F14" s="21"/>
      <c r="G14" s="21"/>
      <c r="H14" s="21"/>
      <c r="I14" s="21"/>
      <c r="J14" s="23"/>
      <c r="K14" s="21"/>
      <c r="L14" s="21"/>
      <c r="M14" s="2"/>
    </row>
    <row r="15" spans="1:16">
      <c r="A15" s="25"/>
      <c r="B15" s="37" t="s">
        <v>5</v>
      </c>
      <c r="C15" s="37"/>
      <c r="D15" s="38"/>
      <c r="E15" s="21">
        <f>SUM(E5:E14)</f>
        <v>38.6</v>
      </c>
      <c r="F15" s="26">
        <f>G15/E15</f>
        <v>0.41554404145077717</v>
      </c>
      <c r="G15" s="21">
        <f>SUM(G5:G14)</f>
        <v>16.04</v>
      </c>
      <c r="H15" s="26">
        <f>COS(ATAN(I15))</f>
        <v>0.98452384793692094</v>
      </c>
      <c r="I15" s="26">
        <f>K15/G15</f>
        <v>0.17800549732888168</v>
      </c>
      <c r="J15" s="23">
        <f>G15/400/1.73/H15*1000</f>
        <v>23.543554379121744</v>
      </c>
      <c r="K15" s="21">
        <f>SUM(K6:K14)</f>
        <v>2.8552081771552622</v>
      </c>
      <c r="L15" s="21">
        <f>G15/H15</f>
        <v>16.292139630352246</v>
      </c>
      <c r="M15" s="2"/>
      <c r="N15" s="1"/>
      <c r="P15" s="4"/>
    </row>
    <row r="16" spans="1:16">
      <c r="B16" s="16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  <row r="24" spans="2:2">
      <c r="B24" s="16"/>
    </row>
    <row r="25" spans="2:2">
      <c r="B25" s="16"/>
    </row>
    <row r="26" spans="2:2">
      <c r="B26" s="16"/>
    </row>
    <row r="27" spans="2:2">
      <c r="B27" s="16"/>
    </row>
    <row r="28" spans="2:2">
      <c r="B28" s="16"/>
    </row>
    <row r="29" spans="2:2">
      <c r="B29" s="16"/>
    </row>
    <row r="30" spans="2:2">
      <c r="B30" s="16"/>
    </row>
    <row r="31" spans="2:2">
      <c r="B31" s="16"/>
    </row>
    <row r="32" spans="2:2">
      <c r="B32" s="16"/>
    </row>
    <row r="33" spans="2:2">
      <c r="B33" s="16"/>
    </row>
    <row r="34" spans="2:2">
      <c r="B34" s="16"/>
    </row>
    <row r="35" spans="2:2">
      <c r="B35" s="16"/>
    </row>
    <row r="36" spans="2:2">
      <c r="B36" s="16"/>
    </row>
    <row r="37" spans="2:2">
      <c r="B37" s="16"/>
    </row>
    <row r="38" spans="2:2">
      <c r="B38" s="16"/>
    </row>
    <row r="39" spans="2:2">
      <c r="B39" s="16"/>
    </row>
    <row r="40" spans="2:2">
      <c r="B40" s="16"/>
    </row>
    <row r="41" spans="2:2">
      <c r="B41" s="16"/>
    </row>
    <row r="42" spans="2:2">
      <c r="B42" s="16"/>
    </row>
    <row r="43" spans="2:2">
      <c r="B43" s="16"/>
    </row>
    <row r="44" spans="2:2">
      <c r="B44" s="16"/>
    </row>
    <row r="45" spans="2:2">
      <c r="B45" s="16"/>
    </row>
    <row r="46" spans="2:2">
      <c r="B46" s="16"/>
    </row>
    <row r="47" spans="2:2">
      <c r="B47" s="16"/>
    </row>
    <row r="48" spans="2:2">
      <c r="B48" s="16"/>
    </row>
    <row r="49" spans="2:2">
      <c r="B49" s="16"/>
    </row>
    <row r="50" spans="2:2">
      <c r="B50" s="16"/>
    </row>
    <row r="51" spans="2:2">
      <c r="B51" s="16"/>
    </row>
    <row r="52" spans="2:2">
      <c r="B52" s="16"/>
    </row>
    <row r="53" spans="2:2">
      <c r="B53" s="16"/>
    </row>
    <row r="54" spans="2:2">
      <c r="B54" s="16"/>
    </row>
    <row r="55" spans="2:2">
      <c r="B55" s="16"/>
    </row>
    <row r="56" spans="2:2">
      <c r="B56" s="16"/>
    </row>
    <row r="57" spans="2:2">
      <c r="B57" s="16"/>
    </row>
    <row r="58" spans="2:2">
      <c r="B58" s="16"/>
    </row>
    <row r="59" spans="2:2">
      <c r="B59" s="16"/>
    </row>
    <row r="60" spans="2:2">
      <c r="B60" s="16"/>
    </row>
    <row r="61" spans="2:2">
      <c r="B61" s="16"/>
    </row>
    <row r="62" spans="2:2">
      <c r="B62" s="16"/>
    </row>
    <row r="63" spans="2:2">
      <c r="B63" s="16"/>
    </row>
    <row r="64" spans="2:2">
      <c r="B64" s="16"/>
    </row>
    <row r="65" spans="2:2">
      <c r="B65" s="16"/>
    </row>
    <row r="66" spans="2:2">
      <c r="B66" s="16"/>
    </row>
    <row r="67" spans="2:2">
      <c r="B67" s="16"/>
    </row>
    <row r="68" spans="2:2">
      <c r="B68" s="16"/>
    </row>
    <row r="69" spans="2:2">
      <c r="B69" s="16"/>
    </row>
    <row r="70" spans="2:2">
      <c r="B70" s="16"/>
    </row>
    <row r="71" spans="2:2">
      <c r="B71" s="16"/>
    </row>
    <row r="72" spans="2:2">
      <c r="B72" s="16"/>
    </row>
    <row r="73" spans="2:2">
      <c r="B73" s="16"/>
    </row>
    <row r="74" spans="2:2">
      <c r="B74" s="17"/>
    </row>
    <row r="75" spans="2:2">
      <c r="B75" s="16"/>
    </row>
  </sheetData>
  <mergeCells count="6">
    <mergeCell ref="I2:I3"/>
    <mergeCell ref="B15:D15"/>
    <mergeCell ref="A1:A3"/>
    <mergeCell ref="B1:B3"/>
    <mergeCell ref="F2:F3"/>
    <mergeCell ref="H2:H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16039-57A3-44E0-9849-32C977C36FC4}">
  <dimension ref="A1:P70"/>
  <sheetViews>
    <sheetView zoomScaleNormal="100" zoomScaleSheetLayoutView="100" workbookViewId="0">
      <selection activeCell="M17" sqref="M17"/>
    </sheetView>
  </sheetViews>
  <sheetFormatPr defaultRowHeight="12.75"/>
  <cols>
    <col min="1" max="1" width="4" bestFit="1" customWidth="1"/>
    <col min="2" max="2" width="21.7109375" style="18" customWidth="1"/>
    <col min="3" max="3" width="8.5703125" bestFit="1" customWidth="1"/>
    <col min="4" max="4" width="10.140625" customWidth="1"/>
    <col min="5" max="5" width="10.7109375" bestFit="1" customWidth="1"/>
    <col min="6" max="6" width="6.5703125" bestFit="1" customWidth="1"/>
    <col min="7" max="7" width="9.7109375" customWidth="1"/>
    <col min="8" max="8" width="5.7109375" hidden="1" customWidth="1"/>
    <col min="9" max="9" width="4.5703125" hidden="1" customWidth="1"/>
    <col min="10" max="10" width="6.5703125" hidden="1" customWidth="1"/>
    <col min="11" max="11" width="5.5703125" hidden="1" customWidth="1"/>
    <col min="12" max="12" width="6.5703125" hidden="1" customWidth="1"/>
    <col min="14" max="14" width="12" bestFit="1" customWidth="1"/>
    <col min="21" max="21" width="3" bestFit="1" customWidth="1"/>
  </cols>
  <sheetData>
    <row r="1" spans="1:16" ht="81.75" customHeight="1">
      <c r="A1" s="35" t="s">
        <v>15</v>
      </c>
      <c r="B1" s="40" t="s">
        <v>14</v>
      </c>
      <c r="C1" s="7" t="s">
        <v>11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  <c r="I1" s="12"/>
      <c r="J1" s="13" t="s">
        <v>20</v>
      </c>
      <c r="K1" s="13" t="s">
        <v>21</v>
      </c>
      <c r="L1" s="14" t="s">
        <v>22</v>
      </c>
    </row>
    <row r="2" spans="1:16" ht="12" customHeight="1">
      <c r="A2" s="39"/>
      <c r="B2" s="41"/>
      <c r="C2" s="5" t="s">
        <v>1</v>
      </c>
      <c r="D2" s="5" t="s">
        <v>2</v>
      </c>
      <c r="E2" s="5" t="s">
        <v>8</v>
      </c>
      <c r="F2" s="35" t="s">
        <v>27</v>
      </c>
      <c r="G2" s="5" t="s">
        <v>9</v>
      </c>
      <c r="H2" s="35" t="s">
        <v>23</v>
      </c>
      <c r="I2" s="35" t="s">
        <v>24</v>
      </c>
      <c r="J2" s="6" t="s">
        <v>10</v>
      </c>
      <c r="K2" s="5" t="s">
        <v>0</v>
      </c>
      <c r="L2" s="5" t="s">
        <v>4</v>
      </c>
      <c r="M2" s="3"/>
    </row>
    <row r="3" spans="1:16" ht="12" customHeight="1">
      <c r="A3" s="36"/>
      <c r="B3" s="42"/>
      <c r="C3" s="5" t="s">
        <v>12</v>
      </c>
      <c r="D3" s="5" t="s">
        <v>33</v>
      </c>
      <c r="E3" s="5" t="s">
        <v>12</v>
      </c>
      <c r="F3" s="36"/>
      <c r="G3" s="5" t="s">
        <v>12</v>
      </c>
      <c r="H3" s="36"/>
      <c r="I3" s="36"/>
      <c r="J3" s="6" t="s">
        <v>3</v>
      </c>
      <c r="K3" s="5" t="s">
        <v>25</v>
      </c>
      <c r="L3" s="5" t="s">
        <v>26</v>
      </c>
      <c r="M3" s="3"/>
    </row>
    <row r="4" spans="1:16" ht="12" customHeight="1">
      <c r="A4" s="8"/>
      <c r="B4" s="15"/>
      <c r="C4" s="9"/>
      <c r="D4" s="11"/>
      <c r="E4" s="9"/>
      <c r="F4" s="8"/>
      <c r="G4" s="9"/>
      <c r="H4" s="8"/>
      <c r="I4" s="8"/>
      <c r="J4" s="10"/>
      <c r="K4" s="9"/>
      <c r="L4" s="9"/>
      <c r="M4" s="3"/>
    </row>
    <row r="5" spans="1:16" ht="12" customHeight="1">
      <c r="A5" s="19"/>
      <c r="B5" s="20" t="s">
        <v>36</v>
      </c>
      <c r="C5" s="21">
        <v>10</v>
      </c>
      <c r="D5" s="22">
        <v>1</v>
      </c>
      <c r="E5" s="21">
        <f t="shared" ref="E5:E8" si="0">C5*D5</f>
        <v>10</v>
      </c>
      <c r="F5" s="21">
        <v>0.8</v>
      </c>
      <c r="G5" s="21">
        <f t="shared" ref="G5:G8" si="1">E5*F5</f>
        <v>8</v>
      </c>
      <c r="H5" s="8"/>
      <c r="I5" s="8"/>
      <c r="J5" s="10"/>
      <c r="K5" s="9"/>
      <c r="L5" s="9"/>
      <c r="M5" s="3"/>
    </row>
    <row r="6" spans="1:16">
      <c r="A6" s="19"/>
      <c r="B6" s="20" t="s">
        <v>29</v>
      </c>
      <c r="C6" s="21">
        <v>2</v>
      </c>
      <c r="D6" s="22">
        <v>1</v>
      </c>
      <c r="E6" s="21">
        <f t="shared" si="0"/>
        <v>2</v>
      </c>
      <c r="F6" s="21">
        <v>0.25</v>
      </c>
      <c r="G6" s="21">
        <f t="shared" si="1"/>
        <v>0.5</v>
      </c>
      <c r="H6" s="21"/>
      <c r="I6" s="21"/>
      <c r="J6" s="23"/>
      <c r="K6" s="21"/>
      <c r="L6" s="21"/>
      <c r="M6" s="2"/>
    </row>
    <row r="7" spans="1:16">
      <c r="A7" s="19"/>
      <c r="B7" s="20" t="s">
        <v>57</v>
      </c>
      <c r="C7" s="21">
        <v>2.9</v>
      </c>
      <c r="D7" s="22">
        <v>1</v>
      </c>
      <c r="E7" s="21">
        <f t="shared" si="0"/>
        <v>2.9</v>
      </c>
      <c r="F7" s="21">
        <v>0.7</v>
      </c>
      <c r="G7" s="21">
        <f t="shared" si="1"/>
        <v>2.0299999999999998</v>
      </c>
      <c r="H7" s="21">
        <v>0.9</v>
      </c>
      <c r="I7" s="21">
        <f>TAN(ACOS(H7))</f>
        <v>0.48432210483785254</v>
      </c>
      <c r="J7" s="23">
        <f>G7/400/1.73/H7*1000</f>
        <v>3.2594733461785483</v>
      </c>
      <c r="K7" s="21">
        <f>G7*I7</f>
        <v>0.98317387282084057</v>
      </c>
      <c r="L7" s="21">
        <f>G7/H7</f>
        <v>2.2555555555555551</v>
      </c>
      <c r="M7" s="2"/>
    </row>
    <row r="8" spans="1:16" ht="15" customHeight="1">
      <c r="A8" s="19"/>
      <c r="B8" s="20" t="s">
        <v>28</v>
      </c>
      <c r="C8" s="21">
        <v>0.4</v>
      </c>
      <c r="D8" s="22">
        <v>1</v>
      </c>
      <c r="E8" s="21">
        <f t="shared" si="0"/>
        <v>0.4</v>
      </c>
      <c r="F8" s="21">
        <v>1</v>
      </c>
      <c r="G8" s="21">
        <f t="shared" si="1"/>
        <v>0.4</v>
      </c>
      <c r="H8" s="21">
        <v>0.95</v>
      </c>
      <c r="I8" s="21">
        <f>TAN(ACOS(H8))</f>
        <v>0.32868410517886321</v>
      </c>
      <c r="J8" s="23">
        <f>G8/400/1.73/H8*1000</f>
        <v>0.60845756008518415</v>
      </c>
      <c r="K8" s="21">
        <f>G8*I8</f>
        <v>0.1314736420715453</v>
      </c>
      <c r="L8" s="21">
        <f>G8/H8</f>
        <v>0.4210526315789474</v>
      </c>
      <c r="M8" s="2"/>
    </row>
    <row r="9" spans="1:16">
      <c r="A9" s="19"/>
      <c r="B9" s="24"/>
      <c r="C9" s="21"/>
      <c r="D9" s="22"/>
      <c r="E9" s="21"/>
      <c r="F9" s="21"/>
      <c r="G9" s="21"/>
      <c r="H9" s="21"/>
      <c r="I9" s="21"/>
      <c r="J9" s="23"/>
      <c r="K9" s="21"/>
      <c r="L9" s="21"/>
      <c r="M9" s="2"/>
    </row>
    <row r="10" spans="1:16">
      <c r="A10" s="25"/>
      <c r="B10" s="37" t="s">
        <v>5</v>
      </c>
      <c r="C10" s="37"/>
      <c r="D10" s="38"/>
      <c r="E10" s="21">
        <f>SUM(E5:E9)</f>
        <v>15.3</v>
      </c>
      <c r="F10" s="26">
        <f>G10/E10</f>
        <v>0.71437908496732017</v>
      </c>
      <c r="G10" s="21">
        <f>SUM(G5:G9)</f>
        <v>10.93</v>
      </c>
      <c r="H10" s="26">
        <f>COS(ATAN(I10))</f>
        <v>0.99484019466104001</v>
      </c>
      <c r="I10" s="26">
        <f>K10/G10</f>
        <v>0.10198055945950465</v>
      </c>
      <c r="J10" s="23">
        <f>G10/400/1.73/H10*1000</f>
        <v>15.876718464559872</v>
      </c>
      <c r="K10" s="21">
        <f>SUM(K6:K9)</f>
        <v>1.1146475148923858</v>
      </c>
      <c r="L10" s="21">
        <f>G10/H10</f>
        <v>10.986689177475432</v>
      </c>
      <c r="M10" s="2"/>
      <c r="N10" s="1"/>
      <c r="P10" s="4"/>
    </row>
    <row r="11" spans="1:16">
      <c r="B11" s="16"/>
    </row>
    <row r="12" spans="1:16">
      <c r="B12" s="16"/>
    </row>
    <row r="13" spans="1:16">
      <c r="B13" s="16"/>
    </row>
    <row r="14" spans="1:16">
      <c r="B14" s="16"/>
    </row>
    <row r="15" spans="1:16">
      <c r="B15" s="16"/>
    </row>
    <row r="16" spans="1:16">
      <c r="B16" s="16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  <row r="24" spans="2:2">
      <c r="B24" s="16"/>
    </row>
    <row r="25" spans="2:2">
      <c r="B25" s="16"/>
    </row>
    <row r="26" spans="2:2">
      <c r="B26" s="16"/>
    </row>
    <row r="27" spans="2:2">
      <c r="B27" s="16"/>
    </row>
    <row r="28" spans="2:2">
      <c r="B28" s="16"/>
    </row>
    <row r="29" spans="2:2">
      <c r="B29" s="16"/>
    </row>
    <row r="30" spans="2:2">
      <c r="B30" s="16"/>
    </row>
    <row r="31" spans="2:2">
      <c r="B31" s="16"/>
    </row>
    <row r="32" spans="2:2">
      <c r="B32" s="16"/>
    </row>
    <row r="33" spans="2:2">
      <c r="B33" s="16"/>
    </row>
    <row r="34" spans="2:2">
      <c r="B34" s="16"/>
    </row>
    <row r="35" spans="2:2">
      <c r="B35" s="16"/>
    </row>
    <row r="36" spans="2:2">
      <c r="B36" s="16"/>
    </row>
    <row r="37" spans="2:2">
      <c r="B37" s="16"/>
    </row>
    <row r="38" spans="2:2">
      <c r="B38" s="16"/>
    </row>
    <row r="39" spans="2:2">
      <c r="B39" s="16"/>
    </row>
    <row r="40" spans="2:2">
      <c r="B40" s="16"/>
    </row>
    <row r="41" spans="2:2">
      <c r="B41" s="16"/>
    </row>
    <row r="42" spans="2:2">
      <c r="B42" s="16"/>
    </row>
    <row r="43" spans="2:2">
      <c r="B43" s="16"/>
    </row>
    <row r="44" spans="2:2">
      <c r="B44" s="16"/>
    </row>
    <row r="45" spans="2:2">
      <c r="B45" s="16"/>
    </row>
    <row r="46" spans="2:2">
      <c r="B46" s="16"/>
    </row>
    <row r="47" spans="2:2">
      <c r="B47" s="16"/>
    </row>
    <row r="48" spans="2:2">
      <c r="B48" s="16"/>
    </row>
    <row r="49" spans="2:2">
      <c r="B49" s="16"/>
    </row>
    <row r="50" spans="2:2">
      <c r="B50" s="16"/>
    </row>
    <row r="51" spans="2:2">
      <c r="B51" s="16"/>
    </row>
    <row r="52" spans="2:2">
      <c r="B52" s="16"/>
    </row>
    <row r="53" spans="2:2">
      <c r="B53" s="16"/>
    </row>
    <row r="54" spans="2:2">
      <c r="B54" s="16"/>
    </row>
    <row r="55" spans="2:2">
      <c r="B55" s="16"/>
    </row>
    <row r="56" spans="2:2">
      <c r="B56" s="16"/>
    </row>
    <row r="57" spans="2:2">
      <c r="B57" s="16"/>
    </row>
    <row r="58" spans="2:2">
      <c r="B58" s="16"/>
    </row>
    <row r="59" spans="2:2">
      <c r="B59" s="16"/>
    </row>
    <row r="60" spans="2:2">
      <c r="B60" s="16"/>
    </row>
    <row r="61" spans="2:2">
      <c r="B61" s="16"/>
    </row>
    <row r="62" spans="2:2">
      <c r="B62" s="16"/>
    </row>
    <row r="63" spans="2:2">
      <c r="B63" s="16"/>
    </row>
    <row r="64" spans="2:2">
      <c r="B64" s="16"/>
    </row>
    <row r="65" spans="2:2">
      <c r="B65" s="16"/>
    </row>
    <row r="66" spans="2:2">
      <c r="B66" s="16"/>
    </row>
    <row r="67" spans="2:2">
      <c r="B67" s="16"/>
    </row>
    <row r="68" spans="2:2">
      <c r="B68" s="16"/>
    </row>
    <row r="69" spans="2:2">
      <c r="B69" s="17"/>
    </row>
    <row r="70" spans="2:2">
      <c r="B70" s="16"/>
    </row>
  </sheetData>
  <mergeCells count="6">
    <mergeCell ref="I2:I3"/>
    <mergeCell ref="B10:D10"/>
    <mergeCell ref="A1:A3"/>
    <mergeCell ref="B1:B3"/>
    <mergeCell ref="F2:F3"/>
    <mergeCell ref="H2:H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DFD71-AD86-4846-A3A2-072E141B8874}">
  <dimension ref="A1:P74"/>
  <sheetViews>
    <sheetView zoomScaleNormal="100" zoomScaleSheetLayoutView="100" workbookViewId="0">
      <selection activeCell="D38" sqref="D38"/>
    </sheetView>
  </sheetViews>
  <sheetFormatPr defaultRowHeight="12.75"/>
  <cols>
    <col min="1" max="1" width="4" bestFit="1" customWidth="1"/>
    <col min="2" max="2" width="21.7109375" style="18" customWidth="1"/>
    <col min="3" max="3" width="8.5703125" bestFit="1" customWidth="1"/>
    <col min="4" max="4" width="10.140625" customWidth="1"/>
    <col min="5" max="5" width="10.7109375" bestFit="1" customWidth="1"/>
    <col min="6" max="6" width="6.5703125" bestFit="1" customWidth="1"/>
    <col min="7" max="7" width="9.7109375" customWidth="1"/>
    <col min="8" max="8" width="5.7109375" hidden="1" customWidth="1"/>
    <col min="9" max="9" width="4.5703125" hidden="1" customWidth="1"/>
    <col min="10" max="10" width="6.5703125" hidden="1" customWidth="1"/>
    <col min="11" max="11" width="5.5703125" hidden="1" customWidth="1"/>
    <col min="12" max="12" width="6.5703125" hidden="1" customWidth="1"/>
    <col min="14" max="14" width="12" bestFit="1" customWidth="1"/>
    <col min="21" max="21" width="3" bestFit="1" customWidth="1"/>
  </cols>
  <sheetData>
    <row r="1" spans="1:16" ht="81.75" customHeight="1">
      <c r="A1" s="35" t="s">
        <v>15</v>
      </c>
      <c r="B1" s="40" t="s">
        <v>14</v>
      </c>
      <c r="C1" s="7" t="s">
        <v>11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  <c r="I1" s="12"/>
      <c r="J1" s="13" t="s">
        <v>20</v>
      </c>
      <c r="K1" s="13" t="s">
        <v>21</v>
      </c>
      <c r="L1" s="14" t="s">
        <v>22</v>
      </c>
    </row>
    <row r="2" spans="1:16" ht="12" customHeight="1">
      <c r="A2" s="39"/>
      <c r="B2" s="41"/>
      <c r="C2" s="5" t="s">
        <v>1</v>
      </c>
      <c r="D2" s="5" t="s">
        <v>2</v>
      </c>
      <c r="E2" s="5" t="s">
        <v>8</v>
      </c>
      <c r="F2" s="35" t="s">
        <v>27</v>
      </c>
      <c r="G2" s="5" t="s">
        <v>9</v>
      </c>
      <c r="H2" s="35" t="s">
        <v>23</v>
      </c>
      <c r="I2" s="35" t="s">
        <v>24</v>
      </c>
      <c r="J2" s="6" t="s">
        <v>10</v>
      </c>
      <c r="K2" s="5" t="s">
        <v>0</v>
      </c>
      <c r="L2" s="5" t="s">
        <v>4</v>
      </c>
      <c r="M2" s="3"/>
    </row>
    <row r="3" spans="1:16" ht="12" customHeight="1">
      <c r="A3" s="36"/>
      <c r="B3" s="42"/>
      <c r="C3" s="5" t="s">
        <v>12</v>
      </c>
      <c r="D3" s="5" t="s">
        <v>33</v>
      </c>
      <c r="E3" s="5" t="s">
        <v>12</v>
      </c>
      <c r="F3" s="36"/>
      <c r="G3" s="5" t="s">
        <v>12</v>
      </c>
      <c r="H3" s="36"/>
      <c r="I3" s="36"/>
      <c r="J3" s="6" t="s">
        <v>3</v>
      </c>
      <c r="K3" s="5" t="s">
        <v>25</v>
      </c>
      <c r="L3" s="5" t="s">
        <v>26</v>
      </c>
      <c r="M3" s="3"/>
    </row>
    <row r="4" spans="1:16" ht="12" customHeight="1">
      <c r="A4" s="8"/>
      <c r="B4" s="15"/>
      <c r="C4" s="9"/>
      <c r="D4" s="11"/>
      <c r="E4" s="9"/>
      <c r="F4" s="8"/>
      <c r="G4" s="9"/>
      <c r="H4" s="8"/>
      <c r="I4" s="8"/>
      <c r="J4" s="10"/>
      <c r="K4" s="9"/>
      <c r="L4" s="9"/>
      <c r="M4" s="3"/>
    </row>
    <row r="5" spans="1:16">
      <c r="A5" s="19"/>
      <c r="B5" s="20" t="s">
        <v>29</v>
      </c>
      <c r="C5" s="21">
        <v>2</v>
      </c>
      <c r="D5" s="22">
        <v>12</v>
      </c>
      <c r="E5" s="21">
        <f t="shared" ref="E5:E10" si="0">C5*D5</f>
        <v>24</v>
      </c>
      <c r="F5" s="21">
        <v>0.25</v>
      </c>
      <c r="G5" s="21">
        <f t="shared" ref="G5:G10" si="1">E5*F5</f>
        <v>6</v>
      </c>
      <c r="H5" s="21"/>
      <c r="I5" s="21"/>
      <c r="J5" s="23"/>
      <c r="K5" s="21"/>
      <c r="L5" s="21"/>
      <c r="M5" s="2"/>
    </row>
    <row r="6" spans="1:16">
      <c r="A6" s="19"/>
      <c r="B6" s="20" t="s">
        <v>30</v>
      </c>
      <c r="C6" s="21">
        <v>2</v>
      </c>
      <c r="D6" s="22">
        <v>6</v>
      </c>
      <c r="E6" s="21">
        <f t="shared" si="0"/>
        <v>12</v>
      </c>
      <c r="F6" s="21">
        <v>0.3</v>
      </c>
      <c r="G6" s="21">
        <f t="shared" si="1"/>
        <v>3.5999999999999996</v>
      </c>
      <c r="H6" s="21">
        <v>0.9</v>
      </c>
      <c r="I6" s="21">
        <f>TAN(ACOS(H6))</f>
        <v>0.48432210483785254</v>
      </c>
      <c r="J6" s="23">
        <f>G6/400/1.73/H6*1000</f>
        <v>5.7803468208092479</v>
      </c>
      <c r="K6" s="21">
        <f>G6*I6</f>
        <v>1.7435595774162689</v>
      </c>
      <c r="L6" s="21">
        <f>G6/H6</f>
        <v>3.9999999999999996</v>
      </c>
      <c r="M6" s="2"/>
    </row>
    <row r="7" spans="1:16" ht="13.5" customHeight="1">
      <c r="A7" s="19"/>
      <c r="B7" s="20" t="s">
        <v>34</v>
      </c>
      <c r="C7" s="21">
        <v>8.8000000000000007</v>
      </c>
      <c r="D7" s="22">
        <v>1</v>
      </c>
      <c r="E7" s="21">
        <f t="shared" si="0"/>
        <v>8.8000000000000007</v>
      </c>
      <c r="F7" s="21">
        <v>0.7</v>
      </c>
      <c r="G7" s="21">
        <f t="shared" si="1"/>
        <v>6.16</v>
      </c>
      <c r="H7" s="21">
        <v>0.9</v>
      </c>
      <c r="I7" s="21">
        <f>TAN(ACOS(H7))</f>
        <v>0.48432210483785254</v>
      </c>
      <c r="J7" s="23">
        <f>G7/400/1.73/H7*1000</f>
        <v>9.8908156711624926</v>
      </c>
      <c r="K7" s="21">
        <f>G7*I7</f>
        <v>2.9834241658011718</v>
      </c>
      <c r="L7" s="21">
        <f>G7/H7</f>
        <v>6.8444444444444441</v>
      </c>
      <c r="M7" s="2"/>
    </row>
    <row r="8" spans="1:16" ht="15.75" customHeight="1">
      <c r="A8" s="19"/>
      <c r="B8" s="20" t="s">
        <v>31</v>
      </c>
      <c r="C8" s="21">
        <v>1</v>
      </c>
      <c r="D8" s="22">
        <v>7</v>
      </c>
      <c r="E8" s="21">
        <f t="shared" si="0"/>
        <v>7</v>
      </c>
      <c r="F8" s="21">
        <v>0.7</v>
      </c>
      <c r="G8" s="21">
        <f t="shared" si="1"/>
        <v>4.8999999999999995</v>
      </c>
      <c r="H8" s="21"/>
      <c r="I8" s="21"/>
      <c r="J8" s="23"/>
      <c r="K8" s="21"/>
      <c r="L8" s="21"/>
      <c r="M8" s="2"/>
    </row>
    <row r="9" spans="1:16" ht="14.25" customHeight="1">
      <c r="A9" s="19"/>
      <c r="B9" s="20" t="s">
        <v>43</v>
      </c>
      <c r="C9" s="21">
        <v>5</v>
      </c>
      <c r="D9" s="22">
        <v>1</v>
      </c>
      <c r="E9" s="21">
        <f t="shared" si="0"/>
        <v>5</v>
      </c>
      <c r="F9" s="21">
        <v>0.7</v>
      </c>
      <c r="G9" s="21">
        <f t="shared" si="1"/>
        <v>3.5</v>
      </c>
      <c r="H9" s="21">
        <v>0.9</v>
      </c>
      <c r="I9" s="21">
        <f>TAN(ACOS(H9))</f>
        <v>0.48432210483785254</v>
      </c>
      <c r="J9" s="23">
        <f>G9/400/1.73/H9*1000</f>
        <v>5.6197816313423257</v>
      </c>
      <c r="K9" s="21">
        <f>G9*I9</f>
        <v>1.6951273669324838</v>
      </c>
      <c r="L9" s="21">
        <f>G9/H9</f>
        <v>3.8888888888888888</v>
      </c>
      <c r="M9" s="2"/>
    </row>
    <row r="10" spans="1:16" ht="15" customHeight="1">
      <c r="A10" s="19"/>
      <c r="B10" s="20" t="s">
        <v>28</v>
      </c>
      <c r="C10" s="21">
        <v>0.5</v>
      </c>
      <c r="D10" s="22">
        <v>6</v>
      </c>
      <c r="E10" s="21">
        <f t="shared" si="0"/>
        <v>3</v>
      </c>
      <c r="F10" s="21">
        <v>1</v>
      </c>
      <c r="G10" s="21">
        <f t="shared" si="1"/>
        <v>3</v>
      </c>
      <c r="H10" s="21">
        <v>0.95</v>
      </c>
      <c r="I10" s="21">
        <f>TAN(ACOS(H10))</f>
        <v>0.32868410517886321</v>
      </c>
      <c r="J10" s="23">
        <f>G10/400/1.73/H10*1000</f>
        <v>4.5634317006388798</v>
      </c>
      <c r="K10" s="21">
        <f>G10*I10</f>
        <v>0.98605231553658967</v>
      </c>
      <c r="L10" s="21">
        <f>G10/H10</f>
        <v>3.1578947368421053</v>
      </c>
      <c r="M10" s="2"/>
    </row>
    <row r="11" spans="1:16">
      <c r="A11" s="19"/>
      <c r="B11" s="24"/>
      <c r="C11" s="21"/>
      <c r="D11" s="22"/>
      <c r="E11" s="21"/>
      <c r="F11" s="21"/>
      <c r="G11" s="21"/>
      <c r="H11" s="21"/>
      <c r="I11" s="21"/>
      <c r="J11" s="23"/>
      <c r="K11" s="21"/>
      <c r="L11" s="21"/>
      <c r="M11" s="2"/>
    </row>
    <row r="12" spans="1:16">
      <c r="A12" s="25"/>
      <c r="B12" s="37" t="s">
        <v>5</v>
      </c>
      <c r="C12" s="37"/>
      <c r="D12" s="38"/>
      <c r="E12" s="21">
        <f>SUM(E5:E11)</f>
        <v>59.8</v>
      </c>
      <c r="F12" s="26">
        <f>G12/E12</f>
        <v>0.45418060200668897</v>
      </c>
      <c r="G12" s="21">
        <f>SUM(G5:G11)</f>
        <v>27.16</v>
      </c>
      <c r="H12" s="26">
        <f>COS(ATAN(I12))</f>
        <v>0.96475578943197438</v>
      </c>
      <c r="I12" s="26">
        <f>K12/G12</f>
        <v>0.27276006721968016</v>
      </c>
      <c r="J12" s="23">
        <f>G12/400/1.73/H12*1000</f>
        <v>40.682373034945378</v>
      </c>
      <c r="K12" s="21">
        <f>SUM(K5:K11)</f>
        <v>7.4081634256865136</v>
      </c>
      <c r="L12" s="21">
        <f>G12/H12</f>
        <v>28.152202140182204</v>
      </c>
      <c r="M12" s="2"/>
      <c r="N12" s="1"/>
      <c r="P12" s="4"/>
    </row>
    <row r="13" spans="1:16" hidden="1">
      <c r="A13" s="25"/>
      <c r="B13" s="43" t="s">
        <v>7</v>
      </c>
      <c r="C13" s="43"/>
      <c r="D13" s="43"/>
      <c r="E13" s="27"/>
      <c r="F13" s="27"/>
      <c r="G13" s="27"/>
      <c r="H13" s="27"/>
      <c r="I13" s="27"/>
      <c r="J13" s="28"/>
      <c r="K13" s="21">
        <f>G12*(I12-I14)</f>
        <v>-1.5188968709714117</v>
      </c>
      <c r="L13" s="21"/>
      <c r="M13" s="2"/>
    </row>
    <row r="14" spans="1:16" hidden="1">
      <c r="A14" s="25"/>
      <c r="B14" s="44" t="s">
        <v>6</v>
      </c>
      <c r="C14" s="44"/>
      <c r="D14" s="45"/>
      <c r="E14" s="21">
        <f>E12</f>
        <v>59.8</v>
      </c>
      <c r="F14" s="21"/>
      <c r="G14" s="23">
        <f>G12</f>
        <v>27.16</v>
      </c>
      <c r="H14" s="26">
        <v>0.95</v>
      </c>
      <c r="I14" s="26">
        <f>TAN(ACOS(H14))</f>
        <v>0.32868410517886321</v>
      </c>
      <c r="J14" s="23">
        <f>G14/400/1.73/H14*1000</f>
        <v>41.314268329783999</v>
      </c>
      <c r="K14" s="21">
        <f>G14*I14</f>
        <v>8.927060296657924</v>
      </c>
      <c r="L14" s="21">
        <f>G14/H14</f>
        <v>28.589473684210528</v>
      </c>
      <c r="M14" s="2"/>
      <c r="N14" s="1"/>
    </row>
    <row r="15" spans="1:16">
      <c r="B15" s="16"/>
      <c r="G15" t="s">
        <v>44</v>
      </c>
    </row>
    <row r="16" spans="1:16">
      <c r="B16" s="16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  <row r="24" spans="2:2">
      <c r="B24" s="16"/>
    </row>
    <row r="25" spans="2:2">
      <c r="B25" s="16"/>
    </row>
    <row r="26" spans="2:2">
      <c r="B26" s="16"/>
    </row>
    <row r="27" spans="2:2">
      <c r="B27" s="16"/>
    </row>
    <row r="28" spans="2:2">
      <c r="B28" s="16"/>
    </row>
    <row r="29" spans="2:2">
      <c r="B29" s="16"/>
    </row>
    <row r="30" spans="2:2">
      <c r="B30" s="16"/>
    </row>
    <row r="31" spans="2:2">
      <c r="B31" s="16"/>
    </row>
    <row r="32" spans="2:2">
      <c r="B32" s="16"/>
    </row>
    <row r="33" spans="2:2">
      <c r="B33" s="16"/>
    </row>
    <row r="34" spans="2:2">
      <c r="B34" s="16"/>
    </row>
    <row r="35" spans="2:2">
      <c r="B35" s="16"/>
    </row>
    <row r="36" spans="2:2">
      <c r="B36" s="16"/>
    </row>
    <row r="37" spans="2:2">
      <c r="B37" s="16"/>
    </row>
    <row r="38" spans="2:2">
      <c r="B38" s="16"/>
    </row>
    <row r="39" spans="2:2">
      <c r="B39" s="16"/>
    </row>
    <row r="40" spans="2:2">
      <c r="B40" s="16"/>
    </row>
    <row r="41" spans="2:2">
      <c r="B41" s="16"/>
    </row>
    <row r="42" spans="2:2">
      <c r="B42" s="16"/>
    </row>
    <row r="43" spans="2:2">
      <c r="B43" s="16"/>
    </row>
    <row r="44" spans="2:2">
      <c r="B44" s="16"/>
    </row>
    <row r="45" spans="2:2">
      <c r="B45" s="16"/>
    </row>
    <row r="46" spans="2:2">
      <c r="B46" s="16"/>
    </row>
    <row r="47" spans="2:2">
      <c r="B47" s="16"/>
    </row>
    <row r="48" spans="2:2">
      <c r="B48" s="16"/>
    </row>
    <row r="49" spans="2:2">
      <c r="B49" s="16"/>
    </row>
    <row r="50" spans="2:2">
      <c r="B50" s="16"/>
    </row>
    <row r="51" spans="2:2">
      <c r="B51" s="16"/>
    </row>
    <row r="52" spans="2:2">
      <c r="B52" s="16"/>
    </row>
    <row r="53" spans="2:2">
      <c r="B53" s="16"/>
    </row>
    <row r="54" spans="2:2">
      <c r="B54" s="16"/>
    </row>
    <row r="55" spans="2:2">
      <c r="B55" s="16"/>
    </row>
    <row r="56" spans="2:2">
      <c r="B56" s="16"/>
    </row>
    <row r="57" spans="2:2">
      <c r="B57" s="16"/>
    </row>
    <row r="58" spans="2:2">
      <c r="B58" s="16"/>
    </row>
    <row r="59" spans="2:2">
      <c r="B59" s="16"/>
    </row>
    <row r="60" spans="2:2">
      <c r="B60" s="16"/>
    </row>
    <row r="61" spans="2:2">
      <c r="B61" s="16"/>
    </row>
    <row r="62" spans="2:2">
      <c r="B62" s="16"/>
    </row>
    <row r="63" spans="2:2">
      <c r="B63" s="16"/>
    </row>
    <row r="64" spans="2:2">
      <c r="B64" s="16"/>
    </row>
    <row r="65" spans="2:2">
      <c r="B65" s="16"/>
    </row>
    <row r="66" spans="2:2">
      <c r="B66" s="16"/>
    </row>
    <row r="67" spans="2:2">
      <c r="B67" s="16"/>
    </row>
    <row r="68" spans="2:2">
      <c r="B68" s="16"/>
    </row>
    <row r="69" spans="2:2">
      <c r="B69" s="16"/>
    </row>
    <row r="70" spans="2:2">
      <c r="B70" s="16"/>
    </row>
    <row r="71" spans="2:2">
      <c r="B71" s="16"/>
    </row>
    <row r="72" spans="2:2">
      <c r="B72" s="16"/>
    </row>
    <row r="73" spans="2:2">
      <c r="B73" s="17"/>
    </row>
    <row r="74" spans="2:2">
      <c r="B74" s="16"/>
    </row>
  </sheetData>
  <mergeCells count="8">
    <mergeCell ref="I2:I3"/>
    <mergeCell ref="B12:D12"/>
    <mergeCell ref="B13:D13"/>
    <mergeCell ref="B14:D14"/>
    <mergeCell ref="A1:A3"/>
    <mergeCell ref="B1:B3"/>
    <mergeCell ref="F2:F3"/>
    <mergeCell ref="H2:H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C0E89-15FC-4C85-8D0B-D5453D18161B}">
  <dimension ref="A1:P74"/>
  <sheetViews>
    <sheetView zoomScaleNormal="100" zoomScaleSheetLayoutView="100" workbookViewId="0">
      <selection activeCell="D19" sqref="D19"/>
    </sheetView>
  </sheetViews>
  <sheetFormatPr defaultRowHeight="12.75"/>
  <cols>
    <col min="1" max="1" width="4" bestFit="1" customWidth="1"/>
    <col min="2" max="2" width="21.7109375" style="18" customWidth="1"/>
    <col min="3" max="3" width="8.5703125" bestFit="1" customWidth="1"/>
    <col min="4" max="4" width="10.140625" customWidth="1"/>
    <col min="5" max="5" width="10.7109375" bestFit="1" customWidth="1"/>
    <col min="6" max="6" width="6.5703125" bestFit="1" customWidth="1"/>
    <col min="7" max="7" width="9.7109375" customWidth="1"/>
    <col min="8" max="8" width="5.7109375" hidden="1" customWidth="1"/>
    <col min="9" max="9" width="4.5703125" hidden="1" customWidth="1"/>
    <col min="10" max="10" width="6.5703125" hidden="1" customWidth="1"/>
    <col min="11" max="11" width="5.5703125" hidden="1" customWidth="1"/>
    <col min="12" max="12" width="6.5703125" hidden="1" customWidth="1"/>
    <col min="14" max="14" width="12" bestFit="1" customWidth="1"/>
    <col min="21" max="21" width="3" bestFit="1" customWidth="1"/>
  </cols>
  <sheetData>
    <row r="1" spans="1:16" ht="81.75" customHeight="1">
      <c r="A1" s="35" t="s">
        <v>15</v>
      </c>
      <c r="B1" s="40" t="s">
        <v>14</v>
      </c>
      <c r="C1" s="7" t="s">
        <v>11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  <c r="I1" s="12"/>
      <c r="J1" s="13" t="s">
        <v>20</v>
      </c>
      <c r="K1" s="13" t="s">
        <v>21</v>
      </c>
      <c r="L1" s="14" t="s">
        <v>22</v>
      </c>
    </row>
    <row r="2" spans="1:16" ht="12" customHeight="1">
      <c r="A2" s="39"/>
      <c r="B2" s="41"/>
      <c r="C2" s="5" t="s">
        <v>1</v>
      </c>
      <c r="D2" s="5" t="s">
        <v>2</v>
      </c>
      <c r="E2" s="5" t="s">
        <v>8</v>
      </c>
      <c r="F2" s="35" t="s">
        <v>27</v>
      </c>
      <c r="G2" s="5" t="s">
        <v>9</v>
      </c>
      <c r="H2" s="35" t="s">
        <v>23</v>
      </c>
      <c r="I2" s="35" t="s">
        <v>24</v>
      </c>
      <c r="J2" s="6" t="s">
        <v>10</v>
      </c>
      <c r="K2" s="5" t="s">
        <v>0</v>
      </c>
      <c r="L2" s="5" t="s">
        <v>4</v>
      </c>
      <c r="M2" s="3"/>
    </row>
    <row r="3" spans="1:16" ht="12" customHeight="1">
      <c r="A3" s="36"/>
      <c r="B3" s="42"/>
      <c r="C3" s="5" t="s">
        <v>12</v>
      </c>
      <c r="D3" s="5" t="s">
        <v>33</v>
      </c>
      <c r="E3" s="5" t="s">
        <v>12</v>
      </c>
      <c r="F3" s="36"/>
      <c r="G3" s="5" t="s">
        <v>12</v>
      </c>
      <c r="H3" s="36"/>
      <c r="I3" s="36"/>
      <c r="J3" s="6" t="s">
        <v>3</v>
      </c>
      <c r="K3" s="5" t="s">
        <v>25</v>
      </c>
      <c r="L3" s="5" t="s">
        <v>26</v>
      </c>
      <c r="M3" s="3"/>
    </row>
    <row r="4" spans="1:16" ht="12" customHeight="1">
      <c r="A4" s="8"/>
      <c r="B4" s="15"/>
      <c r="C4" s="9"/>
      <c r="D4" s="11"/>
      <c r="E4" s="9"/>
      <c r="F4" s="8"/>
      <c r="G4" s="9"/>
      <c r="H4" s="8"/>
      <c r="I4" s="8"/>
      <c r="J4" s="10"/>
      <c r="K4" s="9"/>
      <c r="L4" s="9"/>
      <c r="M4" s="3"/>
    </row>
    <row r="5" spans="1:16">
      <c r="A5" s="19"/>
      <c r="B5" s="20" t="s">
        <v>31</v>
      </c>
      <c r="C5" s="21">
        <v>1</v>
      </c>
      <c r="D5" s="22">
        <v>1</v>
      </c>
      <c r="E5" s="21">
        <f t="shared" ref="E5:E7" si="0">C5*D5</f>
        <v>1</v>
      </c>
      <c r="F5" s="21">
        <v>0.7</v>
      </c>
      <c r="G5" s="21">
        <f t="shared" ref="G5:G7" si="1">E5*F5</f>
        <v>0.7</v>
      </c>
      <c r="H5" s="21">
        <v>0.9</v>
      </c>
      <c r="I5" s="21">
        <f>TAN(ACOS(H5))</f>
        <v>0.48432210483785254</v>
      </c>
      <c r="J5" s="23">
        <f>G5/400/1.73/H5*1000</f>
        <v>1.1239563262684649</v>
      </c>
      <c r="K5" s="21">
        <f>G5*I5</f>
        <v>0.33902547338649675</v>
      </c>
      <c r="L5" s="21">
        <f>G5/H5</f>
        <v>0.77777777777777768</v>
      </c>
      <c r="M5" s="2"/>
    </row>
    <row r="6" spans="1:16">
      <c r="A6" s="19"/>
      <c r="B6" s="20" t="s">
        <v>29</v>
      </c>
      <c r="C6" s="21">
        <v>2</v>
      </c>
      <c r="D6" s="22">
        <v>1</v>
      </c>
      <c r="E6" s="21">
        <f t="shared" si="0"/>
        <v>2</v>
      </c>
      <c r="F6" s="21">
        <v>0.5</v>
      </c>
      <c r="G6" s="21">
        <f t="shared" si="1"/>
        <v>1</v>
      </c>
      <c r="H6" s="21"/>
      <c r="I6" s="21"/>
      <c r="J6" s="23"/>
      <c r="K6" s="21"/>
      <c r="L6" s="21"/>
      <c r="M6" s="2"/>
    </row>
    <row r="7" spans="1:16">
      <c r="A7" s="19"/>
      <c r="B7" s="20" t="s">
        <v>28</v>
      </c>
      <c r="C7" s="21">
        <v>0.2</v>
      </c>
      <c r="D7" s="22">
        <v>1</v>
      </c>
      <c r="E7" s="21">
        <f t="shared" si="0"/>
        <v>0.2</v>
      </c>
      <c r="F7" s="21">
        <v>1</v>
      </c>
      <c r="G7" s="21">
        <f t="shared" si="1"/>
        <v>0.2</v>
      </c>
      <c r="H7" s="21"/>
      <c r="I7" s="21"/>
      <c r="J7" s="23"/>
      <c r="K7" s="21"/>
      <c r="L7" s="21"/>
      <c r="M7" s="2"/>
    </row>
    <row r="8" spans="1:16">
      <c r="A8" s="19"/>
      <c r="B8" s="20" t="s">
        <v>45</v>
      </c>
      <c r="C8" s="21">
        <v>3.5</v>
      </c>
      <c r="D8" s="22">
        <v>1</v>
      </c>
      <c r="E8" s="21">
        <f t="shared" ref="E8:E10" si="2">C8*D8</f>
        <v>3.5</v>
      </c>
      <c r="F8" s="21">
        <v>1</v>
      </c>
      <c r="G8" s="21">
        <f t="shared" ref="G8:G10" si="3">E8*F8</f>
        <v>3.5</v>
      </c>
      <c r="H8" s="21"/>
      <c r="I8" s="21"/>
      <c r="J8" s="23"/>
      <c r="K8" s="21"/>
      <c r="L8" s="21"/>
      <c r="M8" s="2"/>
    </row>
    <row r="9" spans="1:16">
      <c r="A9" s="19"/>
      <c r="B9" s="20" t="s">
        <v>39</v>
      </c>
      <c r="C9" s="21">
        <v>25</v>
      </c>
      <c r="D9" s="22">
        <v>1</v>
      </c>
      <c r="E9" s="21">
        <f t="shared" si="2"/>
        <v>25</v>
      </c>
      <c r="F9" s="21">
        <v>1</v>
      </c>
      <c r="G9" s="21">
        <f t="shared" si="3"/>
        <v>25</v>
      </c>
      <c r="H9" s="21">
        <v>0.9</v>
      </c>
      <c r="I9" s="21">
        <f>TAN(ACOS(H9))</f>
        <v>0.48432210483785254</v>
      </c>
      <c r="J9" s="23">
        <f>G9/400/1.73/H9*1000</f>
        <v>40.141297366730896</v>
      </c>
      <c r="K9" s="21">
        <f>G9*I9</f>
        <v>12.108052620946314</v>
      </c>
      <c r="L9" s="21">
        <f>G9/H9</f>
        <v>27.777777777777779</v>
      </c>
      <c r="M9" s="2"/>
    </row>
    <row r="10" spans="1:16" ht="13.5" customHeight="1">
      <c r="A10" s="19"/>
      <c r="B10" s="20" t="s">
        <v>40</v>
      </c>
      <c r="C10" s="21">
        <v>4</v>
      </c>
      <c r="D10" s="22">
        <v>1</v>
      </c>
      <c r="E10" s="21">
        <f t="shared" si="2"/>
        <v>4</v>
      </c>
      <c r="F10" s="21">
        <v>1</v>
      </c>
      <c r="G10" s="21">
        <f t="shared" si="3"/>
        <v>4</v>
      </c>
      <c r="H10" s="21">
        <v>0.9</v>
      </c>
      <c r="I10" s="21">
        <f>TAN(ACOS(H10))</f>
        <v>0.48432210483785254</v>
      </c>
      <c r="J10" s="23">
        <f>G10/400/1.73/H10*1000</f>
        <v>6.4226075786769439</v>
      </c>
      <c r="K10" s="21">
        <f>G10*I10</f>
        <v>1.9372884193514102</v>
      </c>
      <c r="L10" s="21">
        <f>G10/H10</f>
        <v>4.4444444444444446</v>
      </c>
      <c r="M10" s="2"/>
    </row>
    <row r="11" spans="1:16">
      <c r="A11" s="19"/>
      <c r="B11" s="24"/>
      <c r="C11" s="21"/>
      <c r="D11" s="22"/>
      <c r="E11" s="21"/>
      <c r="F11" s="21"/>
      <c r="G11" s="21"/>
      <c r="H11" s="21"/>
      <c r="I11" s="21"/>
      <c r="J11" s="23"/>
      <c r="K11" s="21"/>
      <c r="L11" s="21"/>
      <c r="M11" s="2"/>
    </row>
    <row r="12" spans="1:16">
      <c r="A12" s="25"/>
      <c r="B12" s="37" t="s">
        <v>5</v>
      </c>
      <c r="C12" s="37"/>
      <c r="D12" s="38"/>
      <c r="E12" s="21">
        <f>SUM(E5:E11)</f>
        <v>35.700000000000003</v>
      </c>
      <c r="F12" s="26">
        <f>G12/E12</f>
        <v>0.96358543417366938</v>
      </c>
      <c r="G12" s="21">
        <f>SUM(G5:G11)</f>
        <v>34.4</v>
      </c>
      <c r="H12" s="26">
        <f>COS(ATAN(I12))</f>
        <v>0.92259026321215387</v>
      </c>
      <c r="I12" s="26">
        <f>K12/G12</f>
        <v>0.41815018935128551</v>
      </c>
      <c r="J12" s="23">
        <f>G12/400/1.73/H12*1000</f>
        <v>53.881971923139915</v>
      </c>
      <c r="K12" s="21">
        <f>SUM(K5:K11)</f>
        <v>14.38436651368422</v>
      </c>
      <c r="L12" s="21">
        <f>G12/H12</f>
        <v>37.286324570812816</v>
      </c>
      <c r="M12" s="2"/>
      <c r="N12" s="1"/>
      <c r="P12" s="4"/>
    </row>
    <row r="13" spans="1:16" hidden="1">
      <c r="A13" s="25"/>
      <c r="B13" s="43" t="s">
        <v>7</v>
      </c>
      <c r="C13" s="43"/>
      <c r="D13" s="43"/>
      <c r="E13" s="27"/>
      <c r="F13" s="27"/>
      <c r="G13" s="27"/>
      <c r="H13" s="27"/>
      <c r="I13" s="27"/>
      <c r="J13" s="28"/>
      <c r="K13" s="21">
        <f>G12*(I12-I14)</f>
        <v>3.077633295531327</v>
      </c>
      <c r="L13" s="21"/>
      <c r="M13" s="2"/>
    </row>
    <row r="14" spans="1:16" hidden="1">
      <c r="A14" s="25"/>
      <c r="B14" s="44" t="s">
        <v>6</v>
      </c>
      <c r="C14" s="44"/>
      <c r="D14" s="45"/>
      <c r="E14" s="21">
        <f>E12</f>
        <v>35.700000000000003</v>
      </c>
      <c r="F14" s="21"/>
      <c r="G14" s="23">
        <f>G12</f>
        <v>34.4</v>
      </c>
      <c r="H14" s="26">
        <v>0.95</v>
      </c>
      <c r="I14" s="26">
        <f>TAN(ACOS(H14))</f>
        <v>0.32868410517886321</v>
      </c>
      <c r="J14" s="23">
        <f>G14/400/1.73/H14*1000</f>
        <v>52.327350167325825</v>
      </c>
      <c r="K14" s="21">
        <f>G14*I14</f>
        <v>11.306733218152894</v>
      </c>
      <c r="L14" s="21">
        <f>G14/H14</f>
        <v>36.210526315789473</v>
      </c>
      <c r="M14" s="2"/>
      <c r="N14" s="1"/>
    </row>
    <row r="15" spans="1:16">
      <c r="B15" s="16"/>
    </row>
    <row r="16" spans="1:16">
      <c r="B16" s="16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  <row r="24" spans="2:2">
      <c r="B24" s="16"/>
    </row>
    <row r="25" spans="2:2">
      <c r="B25" s="16"/>
    </row>
    <row r="26" spans="2:2">
      <c r="B26" s="16"/>
    </row>
    <row r="27" spans="2:2">
      <c r="B27" s="16"/>
    </row>
    <row r="28" spans="2:2">
      <c r="B28" s="16"/>
    </row>
    <row r="29" spans="2:2">
      <c r="B29" s="16"/>
    </row>
    <row r="30" spans="2:2">
      <c r="B30" s="16"/>
    </row>
    <row r="31" spans="2:2">
      <c r="B31" s="16"/>
    </row>
    <row r="32" spans="2:2">
      <c r="B32" s="16"/>
    </row>
    <row r="33" spans="2:2">
      <c r="B33" s="16"/>
    </row>
    <row r="34" spans="2:2">
      <c r="B34" s="16"/>
    </row>
    <row r="35" spans="2:2">
      <c r="B35" s="16"/>
    </row>
    <row r="36" spans="2:2">
      <c r="B36" s="16"/>
    </row>
    <row r="37" spans="2:2">
      <c r="B37" s="16"/>
    </row>
    <row r="38" spans="2:2">
      <c r="B38" s="16"/>
    </row>
    <row r="39" spans="2:2">
      <c r="B39" s="16"/>
    </row>
    <row r="40" spans="2:2">
      <c r="B40" s="16"/>
    </row>
    <row r="41" spans="2:2">
      <c r="B41" s="16"/>
    </row>
    <row r="42" spans="2:2">
      <c r="B42" s="16"/>
    </row>
    <row r="43" spans="2:2">
      <c r="B43" s="16"/>
    </row>
    <row r="44" spans="2:2">
      <c r="B44" s="16"/>
    </row>
    <row r="45" spans="2:2">
      <c r="B45" s="16"/>
    </row>
    <row r="46" spans="2:2">
      <c r="B46" s="16"/>
    </row>
    <row r="47" spans="2:2">
      <c r="B47" s="16"/>
    </row>
    <row r="48" spans="2:2">
      <c r="B48" s="16"/>
    </row>
    <row r="49" spans="2:2">
      <c r="B49" s="16"/>
    </row>
    <row r="50" spans="2:2">
      <c r="B50" s="16"/>
    </row>
    <row r="51" spans="2:2">
      <c r="B51" s="16"/>
    </row>
    <row r="52" spans="2:2">
      <c r="B52" s="16"/>
    </row>
    <row r="53" spans="2:2">
      <c r="B53" s="16"/>
    </row>
    <row r="54" spans="2:2">
      <c r="B54" s="16"/>
    </row>
    <row r="55" spans="2:2">
      <c r="B55" s="16"/>
    </row>
    <row r="56" spans="2:2">
      <c r="B56" s="16"/>
    </row>
    <row r="57" spans="2:2">
      <c r="B57" s="16"/>
    </row>
    <row r="58" spans="2:2">
      <c r="B58" s="16"/>
    </row>
    <row r="59" spans="2:2">
      <c r="B59" s="16"/>
    </row>
    <row r="60" spans="2:2">
      <c r="B60" s="16"/>
    </row>
    <row r="61" spans="2:2">
      <c r="B61" s="16"/>
    </row>
    <row r="62" spans="2:2">
      <c r="B62" s="16"/>
    </row>
    <row r="63" spans="2:2">
      <c r="B63" s="16"/>
    </row>
    <row r="64" spans="2:2">
      <c r="B64" s="16"/>
    </row>
    <row r="65" spans="2:2">
      <c r="B65" s="16"/>
    </row>
    <row r="66" spans="2:2">
      <c r="B66" s="16"/>
    </row>
    <row r="67" spans="2:2">
      <c r="B67" s="16"/>
    </row>
    <row r="68" spans="2:2">
      <c r="B68" s="16"/>
    </row>
    <row r="69" spans="2:2">
      <c r="B69" s="16"/>
    </row>
    <row r="70" spans="2:2">
      <c r="B70" s="16"/>
    </row>
    <row r="71" spans="2:2">
      <c r="B71" s="16"/>
    </row>
    <row r="72" spans="2:2">
      <c r="B72" s="16"/>
    </row>
    <row r="73" spans="2:2">
      <c r="B73" s="17"/>
    </row>
    <row r="74" spans="2:2">
      <c r="B74" s="16"/>
    </row>
  </sheetData>
  <mergeCells count="8">
    <mergeCell ref="I2:I3"/>
    <mergeCell ref="B12:D12"/>
    <mergeCell ref="B13:D13"/>
    <mergeCell ref="B14:D14"/>
    <mergeCell ref="A1:A3"/>
    <mergeCell ref="B1:B3"/>
    <mergeCell ref="F2:F3"/>
    <mergeCell ref="H2:H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4FA11-1388-4D80-93A8-DE66D8A211E2}">
  <dimension ref="A1:P73"/>
  <sheetViews>
    <sheetView zoomScaleNormal="100" zoomScaleSheetLayoutView="100" workbookViewId="0">
      <selection sqref="A1:G11"/>
    </sheetView>
  </sheetViews>
  <sheetFormatPr defaultRowHeight="12.75"/>
  <cols>
    <col min="1" max="1" width="4" bestFit="1" customWidth="1"/>
    <col min="2" max="2" width="21.7109375" style="18" customWidth="1"/>
    <col min="3" max="3" width="8.5703125" bestFit="1" customWidth="1"/>
    <col min="4" max="4" width="10.140625" customWidth="1"/>
    <col min="5" max="5" width="10.7109375" bestFit="1" customWidth="1"/>
    <col min="6" max="6" width="6.5703125" bestFit="1" customWidth="1"/>
    <col min="7" max="7" width="9.7109375" customWidth="1"/>
    <col min="8" max="8" width="5.7109375" hidden="1" customWidth="1"/>
    <col min="9" max="9" width="4.5703125" hidden="1" customWidth="1"/>
    <col min="10" max="10" width="6.5703125" hidden="1" customWidth="1"/>
    <col min="11" max="11" width="5.5703125" hidden="1" customWidth="1"/>
    <col min="12" max="12" width="6.5703125" hidden="1" customWidth="1"/>
    <col min="14" max="14" width="12" bestFit="1" customWidth="1"/>
    <col min="21" max="21" width="3" bestFit="1" customWidth="1"/>
  </cols>
  <sheetData>
    <row r="1" spans="1:16" ht="81.75" customHeight="1">
      <c r="A1" s="35" t="s">
        <v>15</v>
      </c>
      <c r="B1" s="40" t="s">
        <v>14</v>
      </c>
      <c r="C1" s="7" t="s">
        <v>11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  <c r="I1" s="12"/>
      <c r="J1" s="13" t="s">
        <v>20</v>
      </c>
      <c r="K1" s="13" t="s">
        <v>21</v>
      </c>
      <c r="L1" s="14" t="s">
        <v>22</v>
      </c>
    </row>
    <row r="2" spans="1:16" ht="12" customHeight="1">
      <c r="A2" s="39"/>
      <c r="B2" s="41"/>
      <c r="C2" s="5" t="s">
        <v>1</v>
      </c>
      <c r="D2" s="5" t="s">
        <v>2</v>
      </c>
      <c r="E2" s="5" t="s">
        <v>8</v>
      </c>
      <c r="F2" s="35" t="s">
        <v>27</v>
      </c>
      <c r="G2" s="5" t="s">
        <v>9</v>
      </c>
      <c r="H2" s="35" t="s">
        <v>23</v>
      </c>
      <c r="I2" s="35" t="s">
        <v>24</v>
      </c>
      <c r="J2" s="6" t="s">
        <v>10</v>
      </c>
      <c r="K2" s="5" t="s">
        <v>0</v>
      </c>
      <c r="L2" s="5" t="s">
        <v>4</v>
      </c>
      <c r="M2" s="3"/>
    </row>
    <row r="3" spans="1:16" ht="12" customHeight="1">
      <c r="A3" s="36"/>
      <c r="B3" s="42"/>
      <c r="C3" s="5" t="s">
        <v>12</v>
      </c>
      <c r="D3" s="5" t="s">
        <v>33</v>
      </c>
      <c r="E3" s="5" t="s">
        <v>12</v>
      </c>
      <c r="F3" s="36"/>
      <c r="G3" s="5" t="s">
        <v>12</v>
      </c>
      <c r="H3" s="36"/>
      <c r="I3" s="36"/>
      <c r="J3" s="6" t="s">
        <v>3</v>
      </c>
      <c r="K3" s="5" t="s">
        <v>25</v>
      </c>
      <c r="L3" s="5" t="s">
        <v>26</v>
      </c>
      <c r="M3" s="3"/>
    </row>
    <row r="4" spans="1:16" ht="12" customHeight="1">
      <c r="A4" s="8"/>
      <c r="B4" s="15"/>
      <c r="C4" s="9"/>
      <c r="D4" s="11"/>
      <c r="E4" s="9"/>
      <c r="F4" s="8"/>
      <c r="G4" s="9"/>
      <c r="H4" s="8"/>
      <c r="I4" s="8"/>
      <c r="J4" s="10"/>
      <c r="K4" s="9"/>
      <c r="L4" s="9"/>
      <c r="M4" s="3"/>
    </row>
    <row r="5" spans="1:16">
      <c r="A5" s="19"/>
      <c r="B5" s="20" t="s">
        <v>36</v>
      </c>
      <c r="C5" s="21">
        <v>10</v>
      </c>
      <c r="D5" s="22">
        <v>1</v>
      </c>
      <c r="E5" s="21">
        <f t="shared" ref="E5:E9" si="0">C5*D5</f>
        <v>10</v>
      </c>
      <c r="F5" s="21">
        <v>0.5</v>
      </c>
      <c r="G5" s="21">
        <f t="shared" ref="G5:G9" si="1">E5*F5</f>
        <v>5</v>
      </c>
      <c r="H5" s="21">
        <v>0.9</v>
      </c>
      <c r="I5" s="21">
        <f>TAN(ACOS(H5))</f>
        <v>0.48432210483785254</v>
      </c>
      <c r="J5" s="23">
        <f>G5/400/1.73/H5*1000</f>
        <v>8.0282594733461785</v>
      </c>
      <c r="K5" s="21">
        <f>G5*I5</f>
        <v>2.4216105241892629</v>
      </c>
      <c r="L5" s="21">
        <f>G5/H5</f>
        <v>5.5555555555555554</v>
      </c>
      <c r="M5" s="2"/>
    </row>
    <row r="6" spans="1:16">
      <c r="A6" s="19"/>
      <c r="B6" s="20" t="s">
        <v>42</v>
      </c>
      <c r="C6" s="21">
        <v>5.5</v>
      </c>
      <c r="D6" s="22">
        <v>1</v>
      </c>
      <c r="E6" s="21">
        <f t="shared" ref="E6" si="2">C6*D6</f>
        <v>5.5</v>
      </c>
      <c r="F6" s="21">
        <v>1</v>
      </c>
      <c r="G6" s="21">
        <f t="shared" ref="G6" si="3">E6*F6</f>
        <v>5.5</v>
      </c>
      <c r="H6" s="21"/>
      <c r="I6" s="21"/>
      <c r="J6" s="23"/>
      <c r="K6" s="21"/>
      <c r="L6" s="21"/>
      <c r="M6" s="2"/>
    </row>
    <row r="7" spans="1:16">
      <c r="A7" s="19"/>
      <c r="B7" s="20" t="s">
        <v>32</v>
      </c>
      <c r="C7" s="21">
        <v>1.1000000000000001</v>
      </c>
      <c r="D7" s="22">
        <v>1</v>
      </c>
      <c r="E7" s="21">
        <f t="shared" si="0"/>
        <v>1.1000000000000001</v>
      </c>
      <c r="F7" s="21">
        <v>1</v>
      </c>
      <c r="G7" s="21">
        <f t="shared" si="1"/>
        <v>1.1000000000000001</v>
      </c>
      <c r="H7" s="21"/>
      <c r="I7" s="21"/>
      <c r="J7" s="23"/>
      <c r="K7" s="21"/>
      <c r="L7" s="21"/>
      <c r="M7" s="2"/>
    </row>
    <row r="8" spans="1:16">
      <c r="A8" s="19"/>
      <c r="B8" s="20" t="s">
        <v>29</v>
      </c>
      <c r="C8" s="21">
        <v>2</v>
      </c>
      <c r="D8" s="22">
        <v>1</v>
      </c>
      <c r="E8" s="21">
        <f t="shared" si="0"/>
        <v>2</v>
      </c>
      <c r="F8" s="21">
        <v>0.5</v>
      </c>
      <c r="G8" s="21">
        <f t="shared" si="1"/>
        <v>1</v>
      </c>
      <c r="H8" s="21">
        <v>0.9</v>
      </c>
      <c r="I8" s="21">
        <f>TAN(ACOS(H8))</f>
        <v>0.48432210483785254</v>
      </c>
      <c r="J8" s="23">
        <f>G8/400/1.73/H8*1000</f>
        <v>1.605651894669236</v>
      </c>
      <c r="K8" s="21">
        <f>G8*I8</f>
        <v>0.48432210483785254</v>
      </c>
      <c r="L8" s="21">
        <f>G8/H8</f>
        <v>1.1111111111111112</v>
      </c>
      <c r="M8" s="2"/>
    </row>
    <row r="9" spans="1:16" ht="13.5" customHeight="1">
      <c r="A9" s="19"/>
      <c r="B9" s="20" t="s">
        <v>28</v>
      </c>
      <c r="C9" s="21">
        <v>0.2</v>
      </c>
      <c r="D9" s="22">
        <v>1</v>
      </c>
      <c r="E9" s="21">
        <f t="shared" si="0"/>
        <v>0.2</v>
      </c>
      <c r="F9" s="21">
        <v>1</v>
      </c>
      <c r="G9" s="21">
        <f t="shared" si="1"/>
        <v>0.2</v>
      </c>
      <c r="H9" s="21">
        <v>0.9</v>
      </c>
      <c r="I9" s="21">
        <f>TAN(ACOS(H9))</f>
        <v>0.48432210483785254</v>
      </c>
      <c r="J9" s="23">
        <f>G9/400/1.73/H9*1000</f>
        <v>0.32113037893384716</v>
      </c>
      <c r="K9" s="21">
        <f>G9*I9</f>
        <v>9.6864420967570516E-2</v>
      </c>
      <c r="L9" s="21">
        <f>G9/H9</f>
        <v>0.22222222222222224</v>
      </c>
      <c r="M9" s="2"/>
    </row>
    <row r="10" spans="1:16">
      <c r="A10" s="19"/>
      <c r="B10" s="24"/>
      <c r="C10" s="21"/>
      <c r="D10" s="22"/>
      <c r="E10" s="21"/>
      <c r="F10" s="21"/>
      <c r="G10" s="21"/>
      <c r="H10" s="21"/>
      <c r="I10" s="21"/>
      <c r="J10" s="23"/>
      <c r="K10" s="21"/>
      <c r="L10" s="21"/>
      <c r="M10" s="2"/>
    </row>
    <row r="11" spans="1:16">
      <c r="A11" s="25"/>
      <c r="B11" s="37" t="s">
        <v>5</v>
      </c>
      <c r="C11" s="37"/>
      <c r="D11" s="38"/>
      <c r="E11" s="21">
        <f>SUM(E5:E10)</f>
        <v>18.8</v>
      </c>
      <c r="F11" s="26">
        <f>G11/E11</f>
        <v>0.68085106382978711</v>
      </c>
      <c r="G11" s="21">
        <f>SUM(G5:G10)</f>
        <v>12.799999999999999</v>
      </c>
      <c r="H11" s="26">
        <f>COS(ATAN(I11))</f>
        <v>0.97356902421294089</v>
      </c>
      <c r="I11" s="26">
        <f>K11/G11</f>
        <v>0.23459351953083488</v>
      </c>
      <c r="J11" s="23">
        <f>G11/400/1.73/H11*1000</f>
        <v>18.99927931822107</v>
      </c>
      <c r="K11" s="21">
        <f>SUM(K5:K10)</f>
        <v>3.0027970499946863</v>
      </c>
      <c r="L11" s="21">
        <f>G11/H11</f>
        <v>13.147501288208979</v>
      </c>
      <c r="M11" s="2"/>
      <c r="N11" s="1"/>
      <c r="P11" s="4"/>
    </row>
    <row r="12" spans="1:16" hidden="1">
      <c r="A12" s="25"/>
      <c r="B12" s="43" t="s">
        <v>7</v>
      </c>
      <c r="C12" s="43"/>
      <c r="D12" s="43"/>
      <c r="E12" s="27"/>
      <c r="F12" s="27"/>
      <c r="G12" s="27"/>
      <c r="H12" s="27"/>
      <c r="I12" s="27"/>
      <c r="J12" s="28"/>
      <c r="K12" s="21">
        <f>G11*(I11-I13)</f>
        <v>-1.2043594962947626</v>
      </c>
      <c r="L12" s="21"/>
      <c r="M12" s="2"/>
    </row>
    <row r="13" spans="1:16" hidden="1">
      <c r="A13" s="25"/>
      <c r="B13" s="44" t="s">
        <v>6</v>
      </c>
      <c r="C13" s="44"/>
      <c r="D13" s="45"/>
      <c r="E13" s="21">
        <f>E11</f>
        <v>18.8</v>
      </c>
      <c r="F13" s="21"/>
      <c r="G13" s="23">
        <f>G11</f>
        <v>12.799999999999999</v>
      </c>
      <c r="H13" s="26">
        <v>0.95</v>
      </c>
      <c r="I13" s="26">
        <f>TAN(ACOS(H13))</f>
        <v>0.32868410517886321</v>
      </c>
      <c r="J13" s="23">
        <f>G13/400/1.73/H13*1000</f>
        <v>19.470641922725893</v>
      </c>
      <c r="K13" s="21">
        <f>G13*I13</f>
        <v>4.2071565462894487</v>
      </c>
      <c r="L13" s="21">
        <f>G13/H13</f>
        <v>13.473684210526315</v>
      </c>
      <c r="M13" s="2"/>
      <c r="N13" s="1"/>
    </row>
    <row r="14" spans="1:16">
      <c r="B14" s="16"/>
    </row>
    <row r="15" spans="1:16">
      <c r="B15" s="16"/>
    </row>
    <row r="16" spans="1:16">
      <c r="B16" s="16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  <row r="24" spans="2:2">
      <c r="B24" s="16"/>
    </row>
    <row r="25" spans="2:2">
      <c r="B25" s="16"/>
    </row>
    <row r="26" spans="2:2">
      <c r="B26" s="16"/>
    </row>
    <row r="27" spans="2:2">
      <c r="B27" s="16"/>
    </row>
    <row r="28" spans="2:2">
      <c r="B28" s="16"/>
    </row>
    <row r="29" spans="2:2">
      <c r="B29" s="16"/>
    </row>
    <row r="30" spans="2:2">
      <c r="B30" s="16"/>
    </row>
    <row r="31" spans="2:2">
      <c r="B31" s="16"/>
    </row>
    <row r="32" spans="2:2">
      <c r="B32" s="16"/>
    </row>
    <row r="33" spans="2:2">
      <c r="B33" s="16"/>
    </row>
    <row r="34" spans="2:2">
      <c r="B34" s="16"/>
    </row>
    <row r="35" spans="2:2">
      <c r="B35" s="16"/>
    </row>
    <row r="36" spans="2:2">
      <c r="B36" s="16"/>
    </row>
    <row r="37" spans="2:2">
      <c r="B37" s="16"/>
    </row>
    <row r="38" spans="2:2">
      <c r="B38" s="16"/>
    </row>
    <row r="39" spans="2:2">
      <c r="B39" s="16"/>
    </row>
    <row r="40" spans="2:2">
      <c r="B40" s="16"/>
    </row>
    <row r="41" spans="2:2">
      <c r="B41" s="16"/>
    </row>
    <row r="42" spans="2:2">
      <c r="B42" s="16"/>
    </row>
    <row r="43" spans="2:2">
      <c r="B43" s="16"/>
    </row>
    <row r="44" spans="2:2">
      <c r="B44" s="16"/>
    </row>
    <row r="45" spans="2:2">
      <c r="B45" s="16"/>
    </row>
    <row r="46" spans="2:2">
      <c r="B46" s="16"/>
    </row>
    <row r="47" spans="2:2">
      <c r="B47" s="16"/>
    </row>
    <row r="48" spans="2:2">
      <c r="B48" s="16"/>
    </row>
    <row r="49" spans="2:2">
      <c r="B49" s="16"/>
    </row>
    <row r="50" spans="2:2">
      <c r="B50" s="16"/>
    </row>
    <row r="51" spans="2:2">
      <c r="B51" s="16"/>
    </row>
    <row r="52" spans="2:2">
      <c r="B52" s="16"/>
    </row>
    <row r="53" spans="2:2">
      <c r="B53" s="16"/>
    </row>
    <row r="54" spans="2:2">
      <c r="B54" s="16"/>
    </row>
    <row r="55" spans="2:2">
      <c r="B55" s="16"/>
    </row>
    <row r="56" spans="2:2">
      <c r="B56" s="16"/>
    </row>
    <row r="57" spans="2:2">
      <c r="B57" s="16"/>
    </row>
    <row r="58" spans="2:2">
      <c r="B58" s="16"/>
    </row>
    <row r="59" spans="2:2">
      <c r="B59" s="16"/>
    </row>
    <row r="60" spans="2:2">
      <c r="B60" s="16"/>
    </row>
    <row r="61" spans="2:2">
      <c r="B61" s="16"/>
    </row>
    <row r="62" spans="2:2">
      <c r="B62" s="16"/>
    </row>
    <row r="63" spans="2:2">
      <c r="B63" s="16"/>
    </row>
    <row r="64" spans="2:2">
      <c r="B64" s="16"/>
    </row>
    <row r="65" spans="2:2">
      <c r="B65" s="16"/>
    </row>
    <row r="66" spans="2:2">
      <c r="B66" s="16"/>
    </row>
    <row r="67" spans="2:2">
      <c r="B67" s="16"/>
    </row>
    <row r="68" spans="2:2">
      <c r="B68" s="16"/>
    </row>
    <row r="69" spans="2:2">
      <c r="B69" s="16"/>
    </row>
    <row r="70" spans="2:2">
      <c r="B70" s="16"/>
    </row>
    <row r="71" spans="2:2">
      <c r="B71" s="16"/>
    </row>
    <row r="72" spans="2:2">
      <c r="B72" s="17"/>
    </row>
    <row r="73" spans="2:2">
      <c r="B73" s="16"/>
    </row>
  </sheetData>
  <mergeCells count="8">
    <mergeCell ref="I2:I3"/>
    <mergeCell ref="B11:D11"/>
    <mergeCell ref="B12:D12"/>
    <mergeCell ref="B13:D13"/>
    <mergeCell ref="A1:A3"/>
    <mergeCell ref="B1:B3"/>
    <mergeCell ref="F2:F3"/>
    <mergeCell ref="H2:H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28D1F-FA90-470F-AE87-0F1031922D7A}">
  <dimension ref="A1:P72"/>
  <sheetViews>
    <sheetView zoomScaleNormal="100" zoomScaleSheetLayoutView="100" workbookViewId="0">
      <selection sqref="A1:G10"/>
    </sheetView>
  </sheetViews>
  <sheetFormatPr defaultRowHeight="12.75"/>
  <cols>
    <col min="1" max="1" width="4" bestFit="1" customWidth="1"/>
    <col min="2" max="2" width="21.7109375" style="18" customWidth="1"/>
    <col min="3" max="3" width="8.5703125" bestFit="1" customWidth="1"/>
    <col min="4" max="4" width="10.140625" customWidth="1"/>
    <col min="5" max="5" width="10.7109375" bestFit="1" customWidth="1"/>
    <col min="6" max="6" width="6.5703125" bestFit="1" customWidth="1"/>
    <col min="7" max="7" width="9.7109375" customWidth="1"/>
    <col min="8" max="8" width="5.7109375" hidden="1" customWidth="1"/>
    <col min="9" max="9" width="4.5703125" hidden="1" customWidth="1"/>
    <col min="10" max="10" width="6.5703125" hidden="1" customWidth="1"/>
    <col min="11" max="11" width="5.5703125" hidden="1" customWidth="1"/>
    <col min="12" max="12" width="6.5703125" hidden="1" customWidth="1"/>
    <col min="14" max="14" width="12" bestFit="1" customWidth="1"/>
    <col min="21" max="21" width="3" bestFit="1" customWidth="1"/>
  </cols>
  <sheetData>
    <row r="1" spans="1:16" ht="81.75" customHeight="1">
      <c r="A1" s="35" t="s">
        <v>15</v>
      </c>
      <c r="B1" s="40" t="s">
        <v>14</v>
      </c>
      <c r="C1" s="7" t="s">
        <v>11</v>
      </c>
      <c r="D1" s="7" t="s">
        <v>13</v>
      </c>
      <c r="E1" s="7" t="s">
        <v>16</v>
      </c>
      <c r="F1" s="7" t="s">
        <v>17</v>
      </c>
      <c r="G1" s="7" t="s">
        <v>18</v>
      </c>
      <c r="H1" s="7" t="s">
        <v>19</v>
      </c>
      <c r="I1" s="12"/>
      <c r="J1" s="13" t="s">
        <v>20</v>
      </c>
      <c r="K1" s="13" t="s">
        <v>21</v>
      </c>
      <c r="L1" s="14" t="s">
        <v>22</v>
      </c>
    </row>
    <row r="2" spans="1:16" ht="12" customHeight="1">
      <c r="A2" s="39"/>
      <c r="B2" s="41"/>
      <c r="C2" s="5" t="s">
        <v>1</v>
      </c>
      <c r="D2" s="5" t="s">
        <v>2</v>
      </c>
      <c r="E2" s="5" t="s">
        <v>8</v>
      </c>
      <c r="F2" s="35" t="s">
        <v>27</v>
      </c>
      <c r="G2" s="5" t="s">
        <v>9</v>
      </c>
      <c r="H2" s="35" t="s">
        <v>23</v>
      </c>
      <c r="I2" s="35" t="s">
        <v>24</v>
      </c>
      <c r="J2" s="6" t="s">
        <v>10</v>
      </c>
      <c r="K2" s="5" t="s">
        <v>0</v>
      </c>
      <c r="L2" s="5" t="s">
        <v>4</v>
      </c>
      <c r="M2" s="3"/>
    </row>
    <row r="3" spans="1:16" ht="12" customHeight="1">
      <c r="A3" s="36"/>
      <c r="B3" s="42"/>
      <c r="C3" s="5" t="s">
        <v>12</v>
      </c>
      <c r="D3" s="5" t="s">
        <v>33</v>
      </c>
      <c r="E3" s="5" t="s">
        <v>12</v>
      </c>
      <c r="F3" s="36"/>
      <c r="G3" s="5" t="s">
        <v>12</v>
      </c>
      <c r="H3" s="36"/>
      <c r="I3" s="36"/>
      <c r="J3" s="6" t="s">
        <v>3</v>
      </c>
      <c r="K3" s="5" t="s">
        <v>25</v>
      </c>
      <c r="L3" s="5" t="s">
        <v>26</v>
      </c>
      <c r="M3" s="3"/>
    </row>
    <row r="4" spans="1:16" ht="12" customHeight="1">
      <c r="A4" s="8"/>
      <c r="B4" s="15"/>
      <c r="C4" s="9"/>
      <c r="D4" s="11"/>
      <c r="E4" s="9"/>
      <c r="F4" s="8"/>
      <c r="G4" s="9"/>
      <c r="H4" s="8"/>
      <c r="I4" s="8"/>
      <c r="J4" s="10"/>
      <c r="K4" s="9"/>
      <c r="L4" s="9"/>
      <c r="M4" s="3"/>
    </row>
    <row r="5" spans="1:16">
      <c r="A5" s="19"/>
      <c r="B5" s="20" t="s">
        <v>36</v>
      </c>
      <c r="C5" s="21">
        <v>10</v>
      </c>
      <c r="D5" s="22">
        <v>1</v>
      </c>
      <c r="E5" s="21">
        <f t="shared" ref="E5:E6" si="0">C5*D5</f>
        <v>10</v>
      </c>
      <c r="F5" s="21">
        <v>0.5</v>
      </c>
      <c r="G5" s="21">
        <f t="shared" ref="G5:G6" si="1">E5*F5</f>
        <v>5</v>
      </c>
      <c r="H5" s="21">
        <v>0.9</v>
      </c>
      <c r="I5" s="21">
        <f>TAN(ACOS(H5))</f>
        <v>0.48432210483785254</v>
      </c>
      <c r="J5" s="23">
        <f>G5/400/1.73/H5*1000</f>
        <v>8.0282594733461785</v>
      </c>
      <c r="K5" s="21">
        <f>G5*I5</f>
        <v>2.4216105241892629</v>
      </c>
      <c r="L5" s="21">
        <f>G5/H5</f>
        <v>5.5555555555555554</v>
      </c>
      <c r="M5" s="2"/>
    </row>
    <row r="6" spans="1:16">
      <c r="A6" s="19"/>
      <c r="B6" s="20" t="s">
        <v>41</v>
      </c>
      <c r="C6" s="21">
        <v>1</v>
      </c>
      <c r="D6" s="22">
        <v>1</v>
      </c>
      <c r="E6" s="21">
        <f t="shared" si="0"/>
        <v>1</v>
      </c>
      <c r="F6" s="21">
        <v>1</v>
      </c>
      <c r="G6" s="21">
        <f t="shared" si="1"/>
        <v>1</v>
      </c>
      <c r="H6" s="21"/>
      <c r="I6" s="21"/>
      <c r="J6" s="23"/>
      <c r="K6" s="21"/>
      <c r="L6" s="21"/>
      <c r="M6" s="2"/>
    </row>
    <row r="7" spans="1:16">
      <c r="A7" s="19"/>
      <c r="B7" s="20" t="s">
        <v>29</v>
      </c>
      <c r="C7" s="21">
        <v>2</v>
      </c>
      <c r="D7" s="22">
        <v>1</v>
      </c>
      <c r="E7" s="21">
        <f t="shared" ref="E7:E8" si="2">C7*D7</f>
        <v>2</v>
      </c>
      <c r="F7" s="21">
        <v>0.5</v>
      </c>
      <c r="G7" s="21">
        <f t="shared" ref="G7:G8" si="3">E7*F7</f>
        <v>1</v>
      </c>
      <c r="H7" s="21">
        <v>0.9</v>
      </c>
      <c r="I7" s="21">
        <f>TAN(ACOS(H7))</f>
        <v>0.48432210483785254</v>
      </c>
      <c r="J7" s="23">
        <f>G7/400/1.73/H7*1000</f>
        <v>1.605651894669236</v>
      </c>
      <c r="K7" s="21">
        <f>G7*I7</f>
        <v>0.48432210483785254</v>
      </c>
      <c r="L7" s="21">
        <f>G7/H7</f>
        <v>1.1111111111111112</v>
      </c>
      <c r="M7" s="2"/>
    </row>
    <row r="8" spans="1:16" ht="13.5" customHeight="1">
      <c r="A8" s="19"/>
      <c r="B8" s="20" t="s">
        <v>28</v>
      </c>
      <c r="C8" s="21">
        <v>0.2</v>
      </c>
      <c r="D8" s="22">
        <v>1</v>
      </c>
      <c r="E8" s="21">
        <f t="shared" si="2"/>
        <v>0.2</v>
      </c>
      <c r="F8" s="21">
        <v>1</v>
      </c>
      <c r="G8" s="21">
        <f t="shared" si="3"/>
        <v>0.2</v>
      </c>
      <c r="H8" s="21">
        <v>0.9</v>
      </c>
      <c r="I8" s="21">
        <f>TAN(ACOS(H8))</f>
        <v>0.48432210483785254</v>
      </c>
      <c r="J8" s="23">
        <f>G8/400/1.73/H8*1000</f>
        <v>0.32113037893384716</v>
      </c>
      <c r="K8" s="21">
        <f>G8*I8</f>
        <v>9.6864420967570516E-2</v>
      </c>
      <c r="L8" s="21">
        <f>G8/H8</f>
        <v>0.22222222222222224</v>
      </c>
      <c r="M8" s="2"/>
    </row>
    <row r="9" spans="1:16">
      <c r="A9" s="19"/>
      <c r="B9" s="24"/>
      <c r="C9" s="21"/>
      <c r="D9" s="22"/>
      <c r="E9" s="21"/>
      <c r="F9" s="21"/>
      <c r="G9" s="21"/>
      <c r="H9" s="21"/>
      <c r="I9" s="21"/>
      <c r="J9" s="23"/>
      <c r="K9" s="21"/>
      <c r="L9" s="21"/>
      <c r="M9" s="2"/>
    </row>
    <row r="10" spans="1:16">
      <c r="A10" s="25"/>
      <c r="B10" s="37" t="s">
        <v>5</v>
      </c>
      <c r="C10" s="37"/>
      <c r="D10" s="38"/>
      <c r="E10" s="21">
        <f>SUM(E5:E9)</f>
        <v>13.2</v>
      </c>
      <c r="F10" s="26">
        <f>G10/E10</f>
        <v>0.54545454545454553</v>
      </c>
      <c r="G10" s="21">
        <f>SUM(G5:G9)</f>
        <v>7.2</v>
      </c>
      <c r="H10" s="26">
        <f>COS(ATAN(I10))</f>
        <v>0.92294957784057396</v>
      </c>
      <c r="I10" s="26">
        <f>K10/G10</f>
        <v>0.41705514583259529</v>
      </c>
      <c r="J10" s="23">
        <f>G10/400/1.73/H10*1000</f>
        <v>11.273231525605503</v>
      </c>
      <c r="K10" s="21">
        <f>SUM(K5:K9)</f>
        <v>3.0027970499946863</v>
      </c>
      <c r="L10" s="21">
        <f>G10/H10</f>
        <v>7.8010762157190072</v>
      </c>
      <c r="M10" s="2"/>
      <c r="N10" s="1"/>
      <c r="P10" s="4"/>
    </row>
    <row r="11" spans="1:16" hidden="1">
      <c r="A11" s="25"/>
      <c r="B11" s="43" t="s">
        <v>7</v>
      </c>
      <c r="C11" s="43"/>
      <c r="D11" s="43"/>
      <c r="E11" s="27"/>
      <c r="F11" s="27"/>
      <c r="G11" s="27"/>
      <c r="H11" s="27"/>
      <c r="I11" s="27"/>
      <c r="J11" s="28"/>
      <c r="K11" s="21">
        <f>G10*(I10-I12)</f>
        <v>0.636271492706871</v>
      </c>
      <c r="L11" s="21"/>
      <c r="M11" s="2"/>
    </row>
    <row r="12" spans="1:16" hidden="1">
      <c r="A12" s="25"/>
      <c r="B12" s="44" t="s">
        <v>6</v>
      </c>
      <c r="C12" s="44"/>
      <c r="D12" s="45"/>
      <c r="E12" s="21">
        <f>E10</f>
        <v>13.2</v>
      </c>
      <c r="F12" s="21"/>
      <c r="G12" s="23">
        <f>G10</f>
        <v>7.2</v>
      </c>
      <c r="H12" s="26">
        <v>0.95</v>
      </c>
      <c r="I12" s="26">
        <f>TAN(ACOS(H12))</f>
        <v>0.32868410517886321</v>
      </c>
      <c r="J12" s="23">
        <f>G12/400/1.73/H12*1000</f>
        <v>10.952236081533316</v>
      </c>
      <c r="K12" s="21">
        <f>G12*I12</f>
        <v>2.3665255572878152</v>
      </c>
      <c r="L12" s="21">
        <f>G12/H12</f>
        <v>7.5789473684210531</v>
      </c>
      <c r="M12" s="2"/>
      <c r="N12" s="1"/>
    </row>
    <row r="13" spans="1:16">
      <c r="B13" s="16"/>
    </row>
    <row r="14" spans="1:16">
      <c r="B14" s="16"/>
    </row>
    <row r="15" spans="1:16">
      <c r="B15" s="16"/>
    </row>
    <row r="16" spans="1:16">
      <c r="B16" s="16"/>
    </row>
    <row r="17" spans="2:2">
      <c r="B17" s="16"/>
    </row>
    <row r="18" spans="2:2">
      <c r="B18" s="16"/>
    </row>
    <row r="19" spans="2:2">
      <c r="B19" s="16"/>
    </row>
    <row r="20" spans="2:2">
      <c r="B20" s="16"/>
    </row>
    <row r="21" spans="2:2">
      <c r="B21" s="16"/>
    </row>
    <row r="22" spans="2:2">
      <c r="B22" s="16"/>
    </row>
    <row r="23" spans="2:2">
      <c r="B23" s="16"/>
    </row>
    <row r="24" spans="2:2">
      <c r="B24" s="16"/>
    </row>
    <row r="25" spans="2:2">
      <c r="B25" s="16"/>
    </row>
    <row r="26" spans="2:2">
      <c r="B26" s="16"/>
    </row>
    <row r="27" spans="2:2">
      <c r="B27" s="16"/>
    </row>
    <row r="28" spans="2:2">
      <c r="B28" s="16"/>
    </row>
    <row r="29" spans="2:2">
      <c r="B29" s="16"/>
    </row>
    <row r="30" spans="2:2">
      <c r="B30" s="16"/>
    </row>
    <row r="31" spans="2:2">
      <c r="B31" s="16"/>
    </row>
    <row r="32" spans="2:2">
      <c r="B32" s="16"/>
    </row>
    <row r="33" spans="2:2">
      <c r="B33" s="16"/>
    </row>
    <row r="34" spans="2:2">
      <c r="B34" s="16"/>
    </row>
    <row r="35" spans="2:2">
      <c r="B35" s="16"/>
    </row>
    <row r="36" spans="2:2">
      <c r="B36" s="16"/>
    </row>
    <row r="37" spans="2:2">
      <c r="B37" s="16"/>
    </row>
    <row r="38" spans="2:2">
      <c r="B38" s="16"/>
    </row>
    <row r="39" spans="2:2">
      <c r="B39" s="16"/>
    </row>
    <row r="40" spans="2:2">
      <c r="B40" s="16"/>
    </row>
    <row r="41" spans="2:2">
      <c r="B41" s="16"/>
    </row>
    <row r="42" spans="2:2">
      <c r="B42" s="16"/>
    </row>
    <row r="43" spans="2:2">
      <c r="B43" s="16"/>
    </row>
    <row r="44" spans="2:2">
      <c r="B44" s="16"/>
    </row>
    <row r="45" spans="2:2">
      <c r="B45" s="16"/>
    </row>
    <row r="46" spans="2:2">
      <c r="B46" s="16"/>
    </row>
    <row r="47" spans="2:2">
      <c r="B47" s="16"/>
    </row>
    <row r="48" spans="2:2">
      <c r="B48" s="16"/>
    </row>
    <row r="49" spans="2:2">
      <c r="B49" s="16"/>
    </row>
    <row r="50" spans="2:2">
      <c r="B50" s="16"/>
    </row>
    <row r="51" spans="2:2">
      <c r="B51" s="16"/>
    </row>
    <row r="52" spans="2:2">
      <c r="B52" s="16"/>
    </row>
    <row r="53" spans="2:2">
      <c r="B53" s="16"/>
    </row>
    <row r="54" spans="2:2">
      <c r="B54" s="16"/>
    </row>
    <row r="55" spans="2:2">
      <c r="B55" s="16"/>
    </row>
    <row r="56" spans="2:2">
      <c r="B56" s="16"/>
    </row>
    <row r="57" spans="2:2">
      <c r="B57" s="16"/>
    </row>
    <row r="58" spans="2:2">
      <c r="B58" s="16"/>
    </row>
    <row r="59" spans="2:2">
      <c r="B59" s="16"/>
    </row>
    <row r="60" spans="2:2">
      <c r="B60" s="16"/>
    </row>
    <row r="61" spans="2:2">
      <c r="B61" s="16"/>
    </row>
    <row r="62" spans="2:2">
      <c r="B62" s="16"/>
    </row>
    <row r="63" spans="2:2">
      <c r="B63" s="16"/>
    </row>
    <row r="64" spans="2:2">
      <c r="B64" s="16"/>
    </row>
    <row r="65" spans="2:2">
      <c r="B65" s="16"/>
    </row>
    <row r="66" spans="2:2">
      <c r="B66" s="16"/>
    </row>
    <row r="67" spans="2:2">
      <c r="B67" s="16"/>
    </row>
    <row r="68" spans="2:2">
      <c r="B68" s="16"/>
    </row>
    <row r="69" spans="2:2">
      <c r="B69" s="16"/>
    </row>
    <row r="70" spans="2:2">
      <c r="B70" s="16"/>
    </row>
    <row r="71" spans="2:2">
      <c r="B71" s="17"/>
    </row>
    <row r="72" spans="2:2">
      <c r="B72" s="16"/>
    </row>
  </sheetData>
  <mergeCells count="8">
    <mergeCell ref="I2:I3"/>
    <mergeCell ref="B10:D10"/>
    <mergeCell ref="B11:D11"/>
    <mergeCell ref="B12:D12"/>
    <mergeCell ref="A1:A3"/>
    <mergeCell ref="B1:B3"/>
    <mergeCell ref="F2:F3"/>
    <mergeCell ref="H2:H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RG</vt:lpstr>
      <vt:lpstr>RBK</vt:lpstr>
      <vt:lpstr>R1</vt:lpstr>
      <vt:lpstr>R3</vt:lpstr>
      <vt:lpstr>R4</vt:lpstr>
      <vt:lpstr>Rx</vt:lpstr>
      <vt:lpstr>RS1</vt:lpstr>
      <vt:lpstr>RH</vt:lpstr>
      <vt:lpstr>RW</vt:lpstr>
      <vt:lpstr>R21</vt:lpstr>
      <vt:lpstr>R22</vt:lpstr>
    </vt:vector>
  </TitlesOfParts>
  <Company>GBPBP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 Kuna</dc:creator>
  <cp:lastModifiedBy>Grzegorz Drelich</cp:lastModifiedBy>
  <dcterms:created xsi:type="dcterms:W3CDTF">2003-08-25T06:27:58Z</dcterms:created>
  <dcterms:modified xsi:type="dcterms:W3CDTF">2022-03-12T10:57:14Z</dcterms:modified>
</cp:coreProperties>
</file>